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erónica\Documents\CENDI Vero\Transparencia\"/>
    </mc:Choice>
  </mc:AlternateContent>
  <bookViews>
    <workbookView xWindow="0" yWindow="0" windowWidth="24000" windowHeight="9600" firstSheet="6" activeTab="6"/>
  </bookViews>
  <sheets>
    <sheet name="Nómina 1a. Sep" sheetId="5" r:id="rId1"/>
    <sheet name="Nómina 2a. sep" sheetId="6" r:id="rId2"/>
    <sheet name="Nómina 1a. oct" sheetId="7" r:id="rId3"/>
    <sheet name="Nómina 2a. oct (2)" sheetId="8" r:id="rId4"/>
    <sheet name="1A NOVIEMBRE 2015" sheetId="14" r:id="rId5"/>
    <sheet name="2A NOVIEMBRE 2015" sheetId="16" r:id="rId6"/>
    <sheet name="AGUINALDO" sheetId="29" r:id="rId7"/>
    <sheet name="1A DICIEMBRE 2015" sheetId="18" r:id="rId8"/>
    <sheet name="2A DICIEMBRE 2015" sheetId="22" r:id="rId9"/>
    <sheet name="1A ENERO 2016" sheetId="24" r:id="rId10"/>
    <sheet name="2A ENERO 2016" sheetId="2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9" l="1"/>
  <c r="F52" i="29"/>
  <c r="G52" i="29"/>
  <c r="H52" i="29"/>
  <c r="I52" i="29"/>
  <c r="J52" i="29"/>
  <c r="K52" i="29"/>
  <c r="L52" i="29"/>
  <c r="M52" i="29"/>
  <c r="D52" i="29"/>
  <c r="E48" i="29"/>
  <c r="F48" i="29"/>
  <c r="G48" i="29"/>
  <c r="H48" i="29"/>
  <c r="I48" i="29"/>
  <c r="J48" i="29"/>
  <c r="K48" i="29"/>
  <c r="L48" i="29"/>
  <c r="M48" i="29"/>
  <c r="D48" i="29"/>
  <c r="E34" i="29"/>
  <c r="F34" i="29"/>
  <c r="G34" i="29"/>
  <c r="H34" i="29"/>
  <c r="I34" i="29"/>
  <c r="J34" i="29"/>
  <c r="K34" i="29"/>
  <c r="L34" i="29"/>
  <c r="M34" i="29"/>
  <c r="D34" i="29"/>
  <c r="I29" i="29"/>
  <c r="J29" i="29"/>
  <c r="K29" i="29"/>
  <c r="L29" i="29"/>
  <c r="M29" i="29"/>
  <c r="E29" i="29"/>
  <c r="F29" i="29"/>
  <c r="G29" i="29"/>
  <c r="H29" i="29"/>
  <c r="D29" i="29"/>
  <c r="I24" i="29"/>
  <c r="J24" i="29"/>
  <c r="K24" i="29"/>
  <c r="L24" i="29"/>
  <c r="M24" i="29"/>
  <c r="E24" i="29"/>
  <c r="F24" i="29"/>
  <c r="G24" i="29"/>
  <c r="H24" i="29"/>
  <c r="D24" i="29"/>
  <c r="M13" i="29"/>
  <c r="M55" i="29" s="1"/>
  <c r="L13" i="29"/>
  <c r="L55" i="29" s="1"/>
  <c r="K13" i="29"/>
  <c r="K55" i="29" s="1"/>
  <c r="J13" i="29"/>
  <c r="I13" i="29"/>
  <c r="I55" i="29" s="1"/>
  <c r="H13" i="29"/>
  <c r="H55" i="29" s="1"/>
  <c r="G13" i="29"/>
  <c r="F13" i="29"/>
  <c r="E13" i="29"/>
  <c r="D13" i="29"/>
  <c r="D55" i="29" s="1"/>
  <c r="E55" i="29" l="1"/>
  <c r="F55" i="29"/>
  <c r="J55" i="29"/>
  <c r="G55" i="29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F55" i="18" l="1"/>
  <c r="G55" i="18"/>
  <c r="I55" i="18"/>
  <c r="L55" i="18"/>
  <c r="M55" i="18"/>
  <c r="Q55" i="18"/>
  <c r="R55" i="18"/>
  <c r="S55" i="18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F58" i="8"/>
  <c r="G58" i="8"/>
  <c r="H58" i="8"/>
  <c r="I58" i="8"/>
  <c r="J58" i="8"/>
  <c r="K58" i="8"/>
  <c r="L58" i="8"/>
  <c r="M58" i="8"/>
  <c r="N58" i="8"/>
  <c r="O58" i="8"/>
  <c r="P58" i="8"/>
  <c r="Q58" i="8"/>
  <c r="D63" i="5"/>
  <c r="N54" i="27" l="1"/>
  <c r="N50" i="27"/>
  <c r="N49" i="27"/>
  <c r="N36" i="27"/>
  <c r="N37" i="27"/>
  <c r="N38" i="27"/>
  <c r="N39" i="27"/>
  <c r="N40" i="27"/>
  <c r="N41" i="27"/>
  <c r="N42" i="27"/>
  <c r="N43" i="27"/>
  <c r="N44" i="27"/>
  <c r="N45" i="27"/>
  <c r="N35" i="27"/>
  <c r="N31" i="27"/>
  <c r="N30" i="27"/>
  <c r="N26" i="27"/>
  <c r="N11" i="27"/>
  <c r="N10" i="27"/>
  <c r="N16" i="27"/>
  <c r="N17" i="27"/>
  <c r="N18" i="27"/>
  <c r="N19" i="27"/>
  <c r="N20" i="27"/>
  <c r="N21" i="27"/>
  <c r="N22" i="27"/>
  <c r="N15" i="27"/>
  <c r="H50" i="27"/>
  <c r="H49" i="27"/>
  <c r="H36" i="27"/>
  <c r="H37" i="27"/>
  <c r="H38" i="27"/>
  <c r="H39" i="27"/>
  <c r="H40" i="27"/>
  <c r="H41" i="27"/>
  <c r="H42" i="27"/>
  <c r="H43" i="27"/>
  <c r="H44" i="27"/>
  <c r="H45" i="27"/>
  <c r="H35" i="27"/>
  <c r="H31" i="27"/>
  <c r="H30" i="27"/>
  <c r="H26" i="27"/>
  <c r="H16" i="27"/>
  <c r="H17" i="27"/>
  <c r="H18" i="27"/>
  <c r="H19" i="27"/>
  <c r="H20" i="27"/>
  <c r="H21" i="27"/>
  <c r="H22" i="27"/>
  <c r="H15" i="27"/>
  <c r="S55" i="27" l="1"/>
  <c r="R55" i="27"/>
  <c r="Q55" i="27"/>
  <c r="M55" i="27"/>
  <c r="L55" i="27"/>
  <c r="K55" i="27"/>
  <c r="J55" i="27"/>
  <c r="I55" i="27"/>
  <c r="G55" i="27"/>
  <c r="E55" i="27"/>
  <c r="S54" i="27"/>
  <c r="O54" i="27"/>
  <c r="O55" i="27" s="1"/>
  <c r="N55" i="27"/>
  <c r="K54" i="27"/>
  <c r="H54" i="27"/>
  <c r="H55" i="27" s="1"/>
  <c r="S51" i="27"/>
  <c r="R51" i="27"/>
  <c r="Q51" i="27"/>
  <c r="M51" i="27"/>
  <c r="L51" i="27"/>
  <c r="K51" i="27"/>
  <c r="J51" i="27"/>
  <c r="I51" i="27"/>
  <c r="G51" i="27"/>
  <c r="E51" i="27"/>
  <c r="S50" i="27"/>
  <c r="O50" i="27"/>
  <c r="P50" i="27"/>
  <c r="S49" i="27"/>
  <c r="N51" i="27"/>
  <c r="K49" i="27"/>
  <c r="H51" i="27"/>
  <c r="R46" i="27"/>
  <c r="Q46" i="27"/>
  <c r="M46" i="27"/>
  <c r="L46" i="27"/>
  <c r="J46" i="27"/>
  <c r="I46" i="27"/>
  <c r="G46" i="27"/>
  <c r="E46" i="27"/>
  <c r="S45" i="27"/>
  <c r="K45" i="27"/>
  <c r="O45" i="27" s="1"/>
  <c r="S44" i="27"/>
  <c r="K44" i="27"/>
  <c r="O44" i="27" s="1"/>
  <c r="S43" i="27"/>
  <c r="K43" i="27"/>
  <c r="O43" i="27" s="1"/>
  <c r="S42" i="27"/>
  <c r="O42" i="27"/>
  <c r="P42" i="27" s="1"/>
  <c r="K42" i="27"/>
  <c r="S41" i="27"/>
  <c r="K41" i="27"/>
  <c r="O41" i="27" s="1"/>
  <c r="S40" i="27"/>
  <c r="O40" i="27"/>
  <c r="P40" i="27" s="1"/>
  <c r="K40" i="27"/>
  <c r="S39" i="27"/>
  <c r="K39" i="27"/>
  <c r="O39" i="27" s="1"/>
  <c r="P39" i="27"/>
  <c r="S38" i="27"/>
  <c r="O38" i="27"/>
  <c r="K38" i="27"/>
  <c r="P38" i="27"/>
  <c r="S37" i="27"/>
  <c r="K37" i="27"/>
  <c r="O37" i="27" s="1"/>
  <c r="P37" i="27"/>
  <c r="S36" i="27"/>
  <c r="K36" i="27"/>
  <c r="O36" i="27" s="1"/>
  <c r="P36" i="27" s="1"/>
  <c r="S35" i="27"/>
  <c r="S46" i="27" s="1"/>
  <c r="N46" i="27"/>
  <c r="K35" i="27"/>
  <c r="H46" i="27"/>
  <c r="R32" i="27"/>
  <c r="Q32" i="27"/>
  <c r="M32" i="27"/>
  <c r="L32" i="27"/>
  <c r="J32" i="27"/>
  <c r="I32" i="27"/>
  <c r="G32" i="27"/>
  <c r="E32" i="27"/>
  <c r="S31" i="27"/>
  <c r="K31" i="27"/>
  <c r="O31" i="27" s="1"/>
  <c r="H32" i="27"/>
  <c r="S30" i="27"/>
  <c r="S32" i="27" s="1"/>
  <c r="O30" i="27"/>
  <c r="N32" i="27"/>
  <c r="K30" i="27"/>
  <c r="K32" i="27" s="1"/>
  <c r="P30" i="27"/>
  <c r="S27" i="27"/>
  <c r="R27" i="27"/>
  <c r="Q27" i="27"/>
  <c r="M27" i="27"/>
  <c r="L27" i="27"/>
  <c r="J27" i="27"/>
  <c r="I27" i="27"/>
  <c r="G27" i="27"/>
  <c r="E27" i="27"/>
  <c r="S26" i="27"/>
  <c r="N27" i="27"/>
  <c r="K26" i="27"/>
  <c r="O26" i="27" s="1"/>
  <c r="O27" i="27" s="1"/>
  <c r="H27" i="27"/>
  <c r="R23" i="27"/>
  <c r="Q23" i="27"/>
  <c r="M23" i="27"/>
  <c r="L23" i="27"/>
  <c r="J23" i="27"/>
  <c r="I23" i="27"/>
  <c r="G23" i="27"/>
  <c r="E23" i="27"/>
  <c r="S22" i="27"/>
  <c r="O22" i="27"/>
  <c r="P22" i="27" s="1"/>
  <c r="K22" i="27"/>
  <c r="S21" i="27"/>
  <c r="K21" i="27"/>
  <c r="O21" i="27" s="1"/>
  <c r="S20" i="27"/>
  <c r="O20" i="27"/>
  <c r="P20" i="27" s="1"/>
  <c r="K20" i="27"/>
  <c r="S19" i="27"/>
  <c r="K19" i="27"/>
  <c r="O19" i="27" s="1"/>
  <c r="S18" i="27"/>
  <c r="O18" i="27"/>
  <c r="K18" i="27"/>
  <c r="P18" i="27"/>
  <c r="S17" i="27"/>
  <c r="K17" i="27"/>
  <c r="O17" i="27" s="1"/>
  <c r="P17" i="27" s="1"/>
  <c r="S16" i="27"/>
  <c r="N23" i="27"/>
  <c r="K16" i="27"/>
  <c r="O16" i="27" s="1"/>
  <c r="P16" i="27" s="1"/>
  <c r="S15" i="27"/>
  <c r="S23" i="27" s="1"/>
  <c r="K15" i="27"/>
  <c r="O15" i="27" s="1"/>
  <c r="H23" i="27"/>
  <c r="R12" i="27"/>
  <c r="R57" i="27" s="1"/>
  <c r="Q12" i="27"/>
  <c r="Q57" i="27" s="1"/>
  <c r="M12" i="27"/>
  <c r="M57" i="27" s="1"/>
  <c r="L12" i="27"/>
  <c r="L57" i="27" s="1"/>
  <c r="J12" i="27"/>
  <c r="J57" i="27" s="1"/>
  <c r="I12" i="27"/>
  <c r="I57" i="27" s="1"/>
  <c r="G12" i="27"/>
  <c r="G57" i="27" s="1"/>
  <c r="E12" i="27"/>
  <c r="E57" i="27" s="1"/>
  <c r="S11" i="27"/>
  <c r="K11" i="27"/>
  <c r="O11" i="27" s="1"/>
  <c r="H11" i="27"/>
  <c r="H12" i="27" s="1"/>
  <c r="S10" i="27"/>
  <c r="S12" i="27" s="1"/>
  <c r="S57" i="27" s="1"/>
  <c r="O10" i="27"/>
  <c r="N12" i="27"/>
  <c r="K10" i="27"/>
  <c r="K12" i="27" s="1"/>
  <c r="H10" i="27"/>
  <c r="K46" i="27" l="1"/>
  <c r="K27" i="27"/>
  <c r="N57" i="27"/>
  <c r="P10" i="27"/>
  <c r="O23" i="27"/>
  <c r="H57" i="27"/>
  <c r="O12" i="27"/>
  <c r="P19" i="27"/>
  <c r="O32" i="27"/>
  <c r="P21" i="27"/>
  <c r="P41" i="27"/>
  <c r="P43" i="27"/>
  <c r="P44" i="27"/>
  <c r="P45" i="27"/>
  <c r="K23" i="27"/>
  <c r="O35" i="27"/>
  <c r="O46" i="27" s="1"/>
  <c r="O49" i="27"/>
  <c r="O51" i="27" s="1"/>
  <c r="P11" i="27"/>
  <c r="P12" i="27" s="1"/>
  <c r="P15" i="27"/>
  <c r="P23" i="27" s="1"/>
  <c r="P31" i="27"/>
  <c r="P32" i="27" s="1"/>
  <c r="P54" i="27"/>
  <c r="P55" i="27" s="1"/>
  <c r="P26" i="27"/>
  <c r="P27" i="27" s="1"/>
  <c r="P49" i="27" l="1"/>
  <c r="P51" i="27" s="1"/>
  <c r="K57" i="27"/>
  <c r="P35" i="27"/>
  <c r="P46" i="27" s="1"/>
  <c r="O57" i="27"/>
  <c r="P57" i="27" l="1"/>
  <c r="S50" i="24" l="1"/>
  <c r="N54" i="24"/>
  <c r="N55" i="24" s="1"/>
  <c r="N50" i="24"/>
  <c r="N49" i="24"/>
  <c r="N36" i="24"/>
  <c r="N37" i="24"/>
  <c r="N38" i="24"/>
  <c r="N39" i="24"/>
  <c r="N40" i="24"/>
  <c r="N41" i="24"/>
  <c r="N42" i="24"/>
  <c r="N43" i="24"/>
  <c r="N44" i="24"/>
  <c r="N45" i="24"/>
  <c r="N35" i="24"/>
  <c r="N31" i="24"/>
  <c r="N30" i="24"/>
  <c r="N26" i="24"/>
  <c r="K16" i="24"/>
  <c r="K17" i="24"/>
  <c r="K18" i="24"/>
  <c r="K19" i="24"/>
  <c r="K20" i="24"/>
  <c r="K21" i="24"/>
  <c r="K22" i="24"/>
  <c r="N16" i="24"/>
  <c r="N17" i="24"/>
  <c r="N18" i="24"/>
  <c r="N19" i="24"/>
  <c r="N20" i="24"/>
  <c r="N21" i="24"/>
  <c r="N22" i="24"/>
  <c r="N15" i="24"/>
  <c r="N11" i="24"/>
  <c r="N10" i="24"/>
  <c r="H57" i="24"/>
  <c r="I57" i="24"/>
  <c r="L57" i="24"/>
  <c r="M57" i="24"/>
  <c r="G57" i="24"/>
  <c r="H51" i="24"/>
  <c r="I51" i="24"/>
  <c r="J51" i="24"/>
  <c r="K51" i="24"/>
  <c r="L51" i="24"/>
  <c r="M51" i="24"/>
  <c r="Q51" i="24"/>
  <c r="R51" i="24"/>
  <c r="G51" i="24"/>
  <c r="E51" i="24"/>
  <c r="E57" i="24" s="1"/>
  <c r="O50" i="24"/>
  <c r="P50" i="24" s="1"/>
  <c r="H50" i="24"/>
  <c r="R55" i="24"/>
  <c r="Q55" i="24"/>
  <c r="M55" i="24"/>
  <c r="L55" i="24"/>
  <c r="J55" i="24"/>
  <c r="I55" i="24"/>
  <c r="H55" i="24"/>
  <c r="G55" i="24"/>
  <c r="E55" i="24"/>
  <c r="S54" i="24"/>
  <c r="S55" i="24" s="1"/>
  <c r="K54" i="24"/>
  <c r="K55" i="24" s="1"/>
  <c r="H54" i="24"/>
  <c r="N51" i="24" l="1"/>
  <c r="O54" i="24"/>
  <c r="P54" i="24" l="1"/>
  <c r="P55" i="24" s="1"/>
  <c r="O55" i="24"/>
  <c r="S49" i="24" l="1"/>
  <c r="S51" i="24" s="1"/>
  <c r="K49" i="24"/>
  <c r="H49" i="24"/>
  <c r="R46" i="24"/>
  <c r="Q46" i="24"/>
  <c r="M46" i="24"/>
  <c r="L46" i="24"/>
  <c r="J46" i="24"/>
  <c r="I46" i="24"/>
  <c r="G46" i="24"/>
  <c r="E46" i="24"/>
  <c r="S45" i="24"/>
  <c r="K45" i="24"/>
  <c r="H45" i="24"/>
  <c r="S44" i="24"/>
  <c r="O44" i="24"/>
  <c r="K44" i="24"/>
  <c r="H44" i="24"/>
  <c r="S43" i="24"/>
  <c r="K43" i="24"/>
  <c r="H43" i="24"/>
  <c r="S42" i="24"/>
  <c r="K42" i="24"/>
  <c r="H42" i="24"/>
  <c r="S41" i="24"/>
  <c r="K41" i="24"/>
  <c r="H41" i="24"/>
  <c r="S40" i="24"/>
  <c r="K40" i="24"/>
  <c r="H40" i="24"/>
  <c r="S39" i="24"/>
  <c r="K39" i="24"/>
  <c r="H39" i="24"/>
  <c r="S38" i="24"/>
  <c r="K38" i="24"/>
  <c r="H38" i="24"/>
  <c r="S37" i="24"/>
  <c r="K37" i="24"/>
  <c r="H37" i="24"/>
  <c r="S36" i="24"/>
  <c r="K36" i="24"/>
  <c r="H36" i="24"/>
  <c r="S35" i="24"/>
  <c r="K35" i="24"/>
  <c r="K46" i="24" s="1"/>
  <c r="H35" i="24"/>
  <c r="H46" i="24" s="1"/>
  <c r="R32" i="24"/>
  <c r="Q32" i="24"/>
  <c r="M32" i="24"/>
  <c r="L32" i="24"/>
  <c r="J32" i="24"/>
  <c r="I32" i="24"/>
  <c r="G32" i="24"/>
  <c r="E32" i="24"/>
  <c r="S31" i="24"/>
  <c r="K31" i="24"/>
  <c r="O31" i="24" s="1"/>
  <c r="H31" i="24"/>
  <c r="S30" i="24"/>
  <c r="K30" i="24"/>
  <c r="K32" i="24" s="1"/>
  <c r="H30" i="24"/>
  <c r="R27" i="24"/>
  <c r="Q27" i="24"/>
  <c r="M27" i="24"/>
  <c r="L27" i="24"/>
  <c r="J27" i="24"/>
  <c r="I27" i="24"/>
  <c r="G27" i="24"/>
  <c r="E27" i="24"/>
  <c r="S26" i="24"/>
  <c r="S27" i="24" s="1"/>
  <c r="K26" i="24"/>
  <c r="K27" i="24" s="1"/>
  <c r="H26" i="24"/>
  <c r="H27" i="24" s="1"/>
  <c r="R23" i="24"/>
  <c r="Q23" i="24"/>
  <c r="M23" i="24"/>
  <c r="L23" i="24"/>
  <c r="J23" i="24"/>
  <c r="J57" i="24" s="1"/>
  <c r="I23" i="24"/>
  <c r="G23" i="24"/>
  <c r="E23" i="24"/>
  <c r="S22" i="24"/>
  <c r="H22" i="24"/>
  <c r="S21" i="24"/>
  <c r="H21" i="24"/>
  <c r="S20" i="24"/>
  <c r="H20" i="24"/>
  <c r="S19" i="24"/>
  <c r="H19" i="24"/>
  <c r="S18" i="24"/>
  <c r="H18" i="24"/>
  <c r="S17" i="24"/>
  <c r="O17" i="24"/>
  <c r="H17" i="24"/>
  <c r="S16" i="24"/>
  <c r="H16" i="24"/>
  <c r="S15" i="24"/>
  <c r="K15" i="24"/>
  <c r="H15" i="24"/>
  <c r="R12" i="24"/>
  <c r="Q12" i="24"/>
  <c r="M12" i="24"/>
  <c r="L12" i="24"/>
  <c r="J12" i="24"/>
  <c r="I12" i="24"/>
  <c r="G12" i="24"/>
  <c r="E12" i="24"/>
  <c r="S11" i="24"/>
  <c r="K11" i="24"/>
  <c r="H11" i="24"/>
  <c r="S10" i="24"/>
  <c r="K10" i="24"/>
  <c r="H10" i="24"/>
  <c r="H12" i="24" s="1"/>
  <c r="Q57" i="24" l="1"/>
  <c r="R57" i="24"/>
  <c r="S12" i="24"/>
  <c r="S32" i="24"/>
  <c r="S46" i="24"/>
  <c r="O20" i="24"/>
  <c r="O21" i="24"/>
  <c r="O10" i="24"/>
  <c r="P10" i="24" s="1"/>
  <c r="O19" i="24"/>
  <c r="P19" i="24" s="1"/>
  <c r="H23" i="24"/>
  <c r="O36" i="24"/>
  <c r="P36" i="24" s="1"/>
  <c r="O38" i="24"/>
  <c r="P38" i="24" s="1"/>
  <c r="O40" i="24"/>
  <c r="O42" i="24"/>
  <c r="P42" i="24" s="1"/>
  <c r="K12" i="24"/>
  <c r="O11" i="24"/>
  <c r="P11" i="24" s="1"/>
  <c r="K23" i="24"/>
  <c r="K57" i="24" s="1"/>
  <c r="O16" i="24"/>
  <c r="P16" i="24" s="1"/>
  <c r="O18" i="24"/>
  <c r="P18" i="24" s="1"/>
  <c r="P20" i="24"/>
  <c r="P21" i="24"/>
  <c r="O26" i="24"/>
  <c r="O27" i="24" s="1"/>
  <c r="P44" i="24"/>
  <c r="N23" i="24"/>
  <c r="P17" i="24"/>
  <c r="O37" i="24"/>
  <c r="P37" i="24" s="1"/>
  <c r="O39" i="24"/>
  <c r="P39" i="24" s="1"/>
  <c r="O41" i="24"/>
  <c r="P41" i="24" s="1"/>
  <c r="O43" i="24"/>
  <c r="S23" i="24"/>
  <c r="O22" i="24"/>
  <c r="P22" i="24" s="1"/>
  <c r="O30" i="24"/>
  <c r="N46" i="24"/>
  <c r="O45" i="24"/>
  <c r="P45" i="24" s="1"/>
  <c r="O32" i="24"/>
  <c r="P30" i="24"/>
  <c r="P31" i="24"/>
  <c r="P40" i="24"/>
  <c r="P43" i="24"/>
  <c r="N12" i="24"/>
  <c r="H32" i="24"/>
  <c r="N32" i="24"/>
  <c r="O35" i="24"/>
  <c r="P35" i="24" s="1"/>
  <c r="O49" i="24"/>
  <c r="O51" i="24" s="1"/>
  <c r="N27" i="24"/>
  <c r="O15" i="24"/>
  <c r="S57" i="24" l="1"/>
  <c r="N57" i="24"/>
  <c r="O23" i="24"/>
  <c r="P32" i="24"/>
  <c r="P12" i="24"/>
  <c r="O12" i="24"/>
  <c r="P46" i="24"/>
  <c r="P26" i="24"/>
  <c r="P27" i="24" s="1"/>
  <c r="P15" i="24"/>
  <c r="P23" i="24" s="1"/>
  <c r="O46" i="24"/>
  <c r="P49" i="24"/>
  <c r="P51" i="24" s="1"/>
  <c r="R52" i="22"/>
  <c r="Q52" i="22"/>
  <c r="M52" i="22"/>
  <c r="L52" i="22"/>
  <c r="J52" i="22"/>
  <c r="I52" i="22"/>
  <c r="G52" i="22"/>
  <c r="E52" i="22"/>
  <c r="S51" i="22"/>
  <c r="S52" i="22" s="1"/>
  <c r="O51" i="22"/>
  <c r="O52" i="22" s="1"/>
  <c r="N51" i="22"/>
  <c r="N52" i="22" s="1"/>
  <c r="K51" i="22"/>
  <c r="K52" i="22" s="1"/>
  <c r="H51" i="22"/>
  <c r="H52" i="22" s="1"/>
  <c r="R48" i="22"/>
  <c r="Q48" i="22"/>
  <c r="M48" i="22"/>
  <c r="L48" i="22"/>
  <c r="J48" i="22"/>
  <c r="I48" i="22"/>
  <c r="G48" i="22"/>
  <c r="E48" i="22"/>
  <c r="S47" i="22"/>
  <c r="O47" i="22"/>
  <c r="N47" i="22"/>
  <c r="K47" i="22"/>
  <c r="H47" i="22"/>
  <c r="P47" i="22" s="1"/>
  <c r="S46" i="22"/>
  <c r="N46" i="22"/>
  <c r="K46" i="22"/>
  <c r="O46" i="22" s="1"/>
  <c r="H46" i="22"/>
  <c r="P46" i="22" s="1"/>
  <c r="S45" i="22"/>
  <c r="O45" i="22"/>
  <c r="N45" i="22"/>
  <c r="K45" i="22"/>
  <c r="H45" i="22"/>
  <c r="P45" i="22" s="1"/>
  <c r="S44" i="22"/>
  <c r="N44" i="22"/>
  <c r="K44" i="22"/>
  <c r="O44" i="22" s="1"/>
  <c r="H44" i="22"/>
  <c r="P44" i="22" s="1"/>
  <c r="S43" i="22"/>
  <c r="N43" i="22"/>
  <c r="O43" i="22" s="1"/>
  <c r="K43" i="22"/>
  <c r="H43" i="22"/>
  <c r="P43" i="22" s="1"/>
  <c r="S42" i="22"/>
  <c r="N42" i="22"/>
  <c r="K42" i="22"/>
  <c r="O42" i="22" s="1"/>
  <c r="H42" i="22"/>
  <c r="P42" i="22" s="1"/>
  <c r="S41" i="22"/>
  <c r="N41" i="22"/>
  <c r="O41" i="22" s="1"/>
  <c r="K41" i="22"/>
  <c r="H41" i="22"/>
  <c r="P41" i="22" s="1"/>
  <c r="S40" i="22"/>
  <c r="N40" i="22"/>
  <c r="K40" i="22"/>
  <c r="O40" i="22" s="1"/>
  <c r="H40" i="22"/>
  <c r="P40" i="22" s="1"/>
  <c r="S39" i="22"/>
  <c r="N39" i="22"/>
  <c r="O39" i="22" s="1"/>
  <c r="K39" i="22"/>
  <c r="H39" i="22"/>
  <c r="P39" i="22" s="1"/>
  <c r="S38" i="22"/>
  <c r="N38" i="22"/>
  <c r="K38" i="22"/>
  <c r="O38" i="22" s="1"/>
  <c r="H38" i="22"/>
  <c r="P38" i="22" s="1"/>
  <c r="S37" i="22"/>
  <c r="S48" i="22" s="1"/>
  <c r="N37" i="22"/>
  <c r="O37" i="22" s="1"/>
  <c r="K37" i="22"/>
  <c r="K48" i="22" s="1"/>
  <c r="H37" i="22"/>
  <c r="H48" i="22" s="1"/>
  <c r="R34" i="22"/>
  <c r="Q34" i="22"/>
  <c r="M34" i="22"/>
  <c r="L34" i="22"/>
  <c r="J34" i="22"/>
  <c r="I34" i="22"/>
  <c r="G34" i="22"/>
  <c r="E34" i="22"/>
  <c r="S33" i="22"/>
  <c r="N33" i="22"/>
  <c r="N34" i="22" s="1"/>
  <c r="K33" i="22"/>
  <c r="H33" i="22"/>
  <c r="S32" i="22"/>
  <c r="S34" i="22" s="1"/>
  <c r="N32" i="22"/>
  <c r="K32" i="22"/>
  <c r="O32" i="22" s="1"/>
  <c r="H32" i="22"/>
  <c r="H34" i="22" s="1"/>
  <c r="R29" i="22"/>
  <c r="Q29" i="22"/>
  <c r="M29" i="22"/>
  <c r="L29" i="22"/>
  <c r="J29" i="22"/>
  <c r="I29" i="22"/>
  <c r="G29" i="22"/>
  <c r="E29" i="22"/>
  <c r="S28" i="22"/>
  <c r="S29" i="22" s="1"/>
  <c r="N28" i="22"/>
  <c r="K28" i="22"/>
  <c r="O28" i="22" s="1"/>
  <c r="H28" i="22"/>
  <c r="H29" i="22" s="1"/>
  <c r="N27" i="22"/>
  <c r="N29" i="22" s="1"/>
  <c r="K27" i="22"/>
  <c r="K29" i="22" s="1"/>
  <c r="R24" i="22"/>
  <c r="Q24" i="22"/>
  <c r="M24" i="22"/>
  <c r="L24" i="22"/>
  <c r="J24" i="22"/>
  <c r="I24" i="22"/>
  <c r="G24" i="22"/>
  <c r="E24" i="22"/>
  <c r="S23" i="22"/>
  <c r="O23" i="22"/>
  <c r="N23" i="22"/>
  <c r="K23" i="22"/>
  <c r="H23" i="22"/>
  <c r="P23" i="22" s="1"/>
  <c r="S22" i="22"/>
  <c r="N22" i="22"/>
  <c r="K22" i="22"/>
  <c r="O22" i="22" s="1"/>
  <c r="H22" i="22"/>
  <c r="P22" i="22" s="1"/>
  <c r="S21" i="22"/>
  <c r="O21" i="22"/>
  <c r="N21" i="22"/>
  <c r="K21" i="22"/>
  <c r="H21" i="22"/>
  <c r="P21" i="22" s="1"/>
  <c r="S20" i="22"/>
  <c r="N20" i="22"/>
  <c r="K20" i="22"/>
  <c r="O20" i="22" s="1"/>
  <c r="H20" i="22"/>
  <c r="P20" i="22" s="1"/>
  <c r="S19" i="22"/>
  <c r="O19" i="22"/>
  <c r="N19" i="22"/>
  <c r="K19" i="22"/>
  <c r="H19" i="22"/>
  <c r="P19" i="22" s="1"/>
  <c r="S18" i="22"/>
  <c r="N18" i="22"/>
  <c r="H18" i="22"/>
  <c r="S17" i="22"/>
  <c r="O17" i="22"/>
  <c r="N17" i="22"/>
  <c r="K17" i="22"/>
  <c r="H17" i="22"/>
  <c r="P17" i="22" s="1"/>
  <c r="S16" i="22"/>
  <c r="S24" i="22" s="1"/>
  <c r="N16" i="22"/>
  <c r="K16" i="22"/>
  <c r="O16" i="22" s="1"/>
  <c r="H16" i="22"/>
  <c r="R13" i="22"/>
  <c r="Q13" i="22"/>
  <c r="M13" i="22"/>
  <c r="L13" i="22"/>
  <c r="J13" i="22"/>
  <c r="I13" i="22"/>
  <c r="G13" i="22"/>
  <c r="E13" i="22"/>
  <c r="S12" i="22"/>
  <c r="N12" i="22"/>
  <c r="K12" i="22"/>
  <c r="O12" i="22" s="1"/>
  <c r="H12" i="22"/>
  <c r="S11" i="22"/>
  <c r="O11" i="22"/>
  <c r="N11" i="22"/>
  <c r="K11" i="22"/>
  <c r="H11" i="22"/>
  <c r="P11" i="22" s="1"/>
  <c r="S10" i="22"/>
  <c r="S13" i="22" s="1"/>
  <c r="N10" i="22"/>
  <c r="N13" i="22" s="1"/>
  <c r="K10" i="22"/>
  <c r="O10" i="22" s="1"/>
  <c r="H10" i="22"/>
  <c r="H13" i="22" s="1"/>
  <c r="P57" i="24" l="1"/>
  <c r="O57" i="24"/>
  <c r="E55" i="22"/>
  <c r="N24" i="22"/>
  <c r="O18" i="22"/>
  <c r="P18" i="22" s="1"/>
  <c r="O13" i="22"/>
  <c r="P12" i="22"/>
  <c r="P16" i="22"/>
  <c r="O48" i="22"/>
  <c r="N48" i="22"/>
  <c r="H24" i="22"/>
  <c r="O33" i="22"/>
  <c r="P33" i="22" s="1"/>
  <c r="K34" i="22"/>
  <c r="K24" i="22"/>
  <c r="P28" i="22"/>
  <c r="P29" i="22" s="1"/>
  <c r="P32" i="22"/>
  <c r="P34" i="22" s="1"/>
  <c r="K13" i="22"/>
  <c r="P37" i="22"/>
  <c r="P48" i="22" s="1"/>
  <c r="P51" i="22"/>
  <c r="P52" i="22" s="1"/>
  <c r="P10" i="22"/>
  <c r="P13" i="22" s="1"/>
  <c r="O27" i="22"/>
  <c r="O29" i="22" s="1"/>
  <c r="O24" i="22" l="1"/>
  <c r="P24" i="22"/>
  <c r="O34" i="22"/>
  <c r="R52" i="18" l="1"/>
  <c r="Q52" i="18"/>
  <c r="M52" i="18"/>
  <c r="L52" i="18"/>
  <c r="J52" i="18"/>
  <c r="I52" i="18"/>
  <c r="G52" i="18"/>
  <c r="E52" i="18"/>
  <c r="S51" i="18"/>
  <c r="S52" i="18" s="1"/>
  <c r="N51" i="18"/>
  <c r="N52" i="18" s="1"/>
  <c r="K51" i="18"/>
  <c r="K52" i="18" s="1"/>
  <c r="H51" i="18"/>
  <c r="H52" i="18" s="1"/>
  <c r="R48" i="18"/>
  <c r="Q48" i="18"/>
  <c r="M48" i="18"/>
  <c r="L48" i="18"/>
  <c r="J48" i="18"/>
  <c r="I48" i="18"/>
  <c r="G48" i="18"/>
  <c r="E48" i="18"/>
  <c r="S47" i="18"/>
  <c r="N47" i="18"/>
  <c r="K47" i="18"/>
  <c r="O47" i="18" s="1"/>
  <c r="H47" i="18"/>
  <c r="S46" i="18"/>
  <c r="N46" i="18"/>
  <c r="K46" i="18"/>
  <c r="O46" i="18" s="1"/>
  <c r="H46" i="18"/>
  <c r="S45" i="18"/>
  <c r="N45" i="18"/>
  <c r="K45" i="18"/>
  <c r="H45" i="18"/>
  <c r="S44" i="18"/>
  <c r="N44" i="18"/>
  <c r="K44" i="18"/>
  <c r="O44" i="18" s="1"/>
  <c r="H44" i="18"/>
  <c r="S43" i="18"/>
  <c r="N43" i="18"/>
  <c r="K43" i="18"/>
  <c r="O43" i="18" s="1"/>
  <c r="H43" i="18"/>
  <c r="S42" i="18"/>
  <c r="N42" i="18"/>
  <c r="K42" i="18"/>
  <c r="O42" i="18" s="1"/>
  <c r="H42" i="18"/>
  <c r="S41" i="18"/>
  <c r="N41" i="18"/>
  <c r="K41" i="18"/>
  <c r="H41" i="18"/>
  <c r="S40" i="18"/>
  <c r="O40" i="18"/>
  <c r="N40" i="18"/>
  <c r="K40" i="18"/>
  <c r="H40" i="18"/>
  <c r="S39" i="18"/>
  <c r="N39" i="18"/>
  <c r="K39" i="18"/>
  <c r="H39" i="18"/>
  <c r="S38" i="18"/>
  <c r="N38" i="18"/>
  <c r="K38" i="18"/>
  <c r="O38" i="18" s="1"/>
  <c r="H38" i="18"/>
  <c r="S37" i="18"/>
  <c r="N37" i="18"/>
  <c r="K37" i="18"/>
  <c r="H37" i="18"/>
  <c r="H48" i="18" s="1"/>
  <c r="R34" i="18"/>
  <c r="Q34" i="18"/>
  <c r="M34" i="18"/>
  <c r="L34" i="18"/>
  <c r="J34" i="18"/>
  <c r="I34" i="18"/>
  <c r="G34" i="18"/>
  <c r="E34" i="18"/>
  <c r="S33" i="18"/>
  <c r="N33" i="18"/>
  <c r="N34" i="18" s="1"/>
  <c r="K33" i="18"/>
  <c r="H33" i="18"/>
  <c r="S32" i="18"/>
  <c r="S34" i="18" s="1"/>
  <c r="N32" i="18"/>
  <c r="K32" i="18"/>
  <c r="K34" i="18" s="1"/>
  <c r="H32" i="18"/>
  <c r="R29" i="18"/>
  <c r="Q29" i="18"/>
  <c r="M29" i="18"/>
  <c r="L29" i="18"/>
  <c r="J29" i="18"/>
  <c r="I29" i="18"/>
  <c r="G29" i="18"/>
  <c r="E29" i="18"/>
  <c r="S28" i="18"/>
  <c r="S29" i="18" s="1"/>
  <c r="N28" i="18"/>
  <c r="O28" i="18" s="1"/>
  <c r="K28" i="18"/>
  <c r="H28" i="18"/>
  <c r="N27" i="18"/>
  <c r="N29" i="18" s="1"/>
  <c r="K27" i="18"/>
  <c r="K29" i="18" s="1"/>
  <c r="R24" i="18"/>
  <c r="Q24" i="18"/>
  <c r="M24" i="18"/>
  <c r="L24" i="18"/>
  <c r="J24" i="18"/>
  <c r="I24" i="18"/>
  <c r="G24" i="18"/>
  <c r="E24" i="18"/>
  <c r="S23" i="18"/>
  <c r="N23" i="18"/>
  <c r="K23" i="18"/>
  <c r="O23" i="18" s="1"/>
  <c r="H23" i="18"/>
  <c r="S22" i="18"/>
  <c r="N22" i="18"/>
  <c r="K22" i="18"/>
  <c r="H22" i="18"/>
  <c r="S21" i="18"/>
  <c r="N21" i="18"/>
  <c r="K21" i="18"/>
  <c r="O21" i="18" s="1"/>
  <c r="H21" i="18"/>
  <c r="S20" i="18"/>
  <c r="N20" i="18"/>
  <c r="K20" i="18"/>
  <c r="O20" i="18" s="1"/>
  <c r="H20" i="18"/>
  <c r="S19" i="18"/>
  <c r="N19" i="18"/>
  <c r="K19" i="18"/>
  <c r="O19" i="18" s="1"/>
  <c r="H19" i="18"/>
  <c r="S18" i="18"/>
  <c r="N18" i="18"/>
  <c r="K18" i="18"/>
  <c r="H18" i="18"/>
  <c r="S17" i="18"/>
  <c r="O17" i="18"/>
  <c r="N17" i="18"/>
  <c r="K17" i="18"/>
  <c r="H17" i="18"/>
  <c r="S16" i="18"/>
  <c r="S24" i="18" s="1"/>
  <c r="N16" i="18"/>
  <c r="K16" i="18"/>
  <c r="H16" i="18"/>
  <c r="R13" i="18"/>
  <c r="Q13" i="18"/>
  <c r="M13" i="18"/>
  <c r="L13" i="18"/>
  <c r="J13" i="18"/>
  <c r="I13" i="18"/>
  <c r="G13" i="18"/>
  <c r="E13" i="18"/>
  <c r="S12" i="18"/>
  <c r="N12" i="18"/>
  <c r="K12" i="18"/>
  <c r="O12" i="18" s="1"/>
  <c r="H12" i="18"/>
  <c r="S11" i="18"/>
  <c r="N11" i="18"/>
  <c r="K11" i="18"/>
  <c r="O11" i="18" s="1"/>
  <c r="H11" i="18"/>
  <c r="S10" i="18"/>
  <c r="N10" i="18"/>
  <c r="N13" i="18" s="1"/>
  <c r="K10" i="18"/>
  <c r="H10" i="18"/>
  <c r="H13" i="18" s="1"/>
  <c r="J55" i="18" l="1"/>
  <c r="P28" i="18"/>
  <c r="P29" i="18" s="1"/>
  <c r="P38" i="18"/>
  <c r="P46" i="18"/>
  <c r="K13" i="18"/>
  <c r="P12" i="18"/>
  <c r="E55" i="18"/>
  <c r="P17" i="18"/>
  <c r="O22" i="18"/>
  <c r="P22" i="18" s="1"/>
  <c r="O33" i="18"/>
  <c r="P40" i="18"/>
  <c r="O45" i="18"/>
  <c r="P47" i="18"/>
  <c r="P11" i="18"/>
  <c r="P23" i="18"/>
  <c r="P19" i="18"/>
  <c r="O32" i="18"/>
  <c r="N48" i="18"/>
  <c r="P42" i="18"/>
  <c r="S13" i="18"/>
  <c r="N24" i="18"/>
  <c r="N55" i="18" s="1"/>
  <c r="P21" i="18"/>
  <c r="O27" i="18"/>
  <c r="O29" i="18" s="1"/>
  <c r="H34" i="18"/>
  <c r="S48" i="18"/>
  <c r="O41" i="18"/>
  <c r="P44" i="18"/>
  <c r="K48" i="18"/>
  <c r="O39" i="18"/>
  <c r="P39" i="18" s="1"/>
  <c r="K24" i="18"/>
  <c r="O18" i="18"/>
  <c r="P18" i="18" s="1"/>
  <c r="O34" i="18"/>
  <c r="P41" i="18"/>
  <c r="P20" i="18"/>
  <c r="P43" i="18"/>
  <c r="P33" i="18"/>
  <c r="P45" i="18"/>
  <c r="H29" i="18"/>
  <c r="H24" i="18"/>
  <c r="H55" i="18" s="1"/>
  <c r="O37" i="18"/>
  <c r="O51" i="18"/>
  <c r="O52" i="18" s="1"/>
  <c r="P32" i="18"/>
  <c r="P34" i="18" s="1"/>
  <c r="O10" i="18"/>
  <c r="O13" i="18" s="1"/>
  <c r="O16" i="18"/>
  <c r="P10" i="18"/>
  <c r="P13" i="18" s="1"/>
  <c r="K55" i="18" l="1"/>
  <c r="P51" i="18"/>
  <c r="P52" i="18" s="1"/>
  <c r="O48" i="18"/>
  <c r="O24" i="18"/>
  <c r="P37" i="18"/>
  <c r="P48" i="18" s="1"/>
  <c r="P16" i="18"/>
  <c r="P24" i="18" s="1"/>
  <c r="O55" i="18" l="1"/>
  <c r="P55" i="18"/>
  <c r="Q52" i="16"/>
  <c r="P52" i="16"/>
  <c r="L52" i="16"/>
  <c r="K52" i="16"/>
  <c r="I52" i="16"/>
  <c r="H52" i="16"/>
  <c r="F52" i="16"/>
  <c r="E52" i="16"/>
  <c r="R51" i="16"/>
  <c r="R52" i="16" s="1"/>
  <c r="M51" i="16"/>
  <c r="M52" i="16" s="1"/>
  <c r="J51" i="16"/>
  <c r="J52" i="16" s="1"/>
  <c r="G51" i="16"/>
  <c r="G52" i="16" s="1"/>
  <c r="Q48" i="16"/>
  <c r="P48" i="16"/>
  <c r="L48" i="16"/>
  <c r="K48" i="16"/>
  <c r="I48" i="16"/>
  <c r="H48" i="16"/>
  <c r="F48" i="16"/>
  <c r="E48" i="16"/>
  <c r="R47" i="16"/>
  <c r="M47" i="16"/>
  <c r="J47" i="16"/>
  <c r="N47" i="16" s="1"/>
  <c r="G47" i="16"/>
  <c r="O47" i="16" s="1"/>
  <c r="R46" i="16"/>
  <c r="M46" i="16"/>
  <c r="J46" i="16"/>
  <c r="N46" i="16" s="1"/>
  <c r="G46" i="16"/>
  <c r="R45" i="16"/>
  <c r="M45" i="16"/>
  <c r="J45" i="16"/>
  <c r="N45" i="16" s="1"/>
  <c r="G45" i="16"/>
  <c r="R44" i="16"/>
  <c r="M44" i="16"/>
  <c r="J44" i="16"/>
  <c r="N44" i="16" s="1"/>
  <c r="G44" i="16"/>
  <c r="R43" i="16"/>
  <c r="M43" i="16"/>
  <c r="J43" i="16"/>
  <c r="N43" i="16" s="1"/>
  <c r="G43" i="16"/>
  <c r="R42" i="16"/>
  <c r="M42" i="16"/>
  <c r="J42" i="16"/>
  <c r="G42" i="16"/>
  <c r="R41" i="16"/>
  <c r="M41" i="16"/>
  <c r="J41" i="16"/>
  <c r="G41" i="16"/>
  <c r="R40" i="16"/>
  <c r="M40" i="16"/>
  <c r="J40" i="16"/>
  <c r="N40" i="16" s="1"/>
  <c r="G40" i="16"/>
  <c r="R39" i="16"/>
  <c r="M39" i="16"/>
  <c r="J39" i="16"/>
  <c r="G39" i="16"/>
  <c r="R38" i="16"/>
  <c r="M38" i="16"/>
  <c r="J38" i="16"/>
  <c r="N38" i="16" s="1"/>
  <c r="G38" i="16"/>
  <c r="R37" i="16"/>
  <c r="M37" i="16"/>
  <c r="J37" i="16"/>
  <c r="G37" i="16"/>
  <c r="Q34" i="16"/>
  <c r="P34" i="16"/>
  <c r="L34" i="16"/>
  <c r="K34" i="16"/>
  <c r="I34" i="16"/>
  <c r="H34" i="16"/>
  <c r="F34" i="16"/>
  <c r="E34" i="16"/>
  <c r="R33" i="16"/>
  <c r="M33" i="16"/>
  <c r="J33" i="16"/>
  <c r="N33" i="16" s="1"/>
  <c r="G33" i="16"/>
  <c r="R32" i="16"/>
  <c r="R34" i="16" s="1"/>
  <c r="M32" i="16"/>
  <c r="J32" i="16"/>
  <c r="J34" i="16" s="1"/>
  <c r="G32" i="16"/>
  <c r="Q29" i="16"/>
  <c r="P29" i="16"/>
  <c r="L29" i="16"/>
  <c r="K29" i="16"/>
  <c r="I29" i="16"/>
  <c r="H29" i="16"/>
  <c r="F29" i="16"/>
  <c r="E29" i="16"/>
  <c r="R28" i="16"/>
  <c r="R29" i="16" s="1"/>
  <c r="M28" i="16"/>
  <c r="J28" i="16"/>
  <c r="N28" i="16" s="1"/>
  <c r="G28" i="16"/>
  <c r="M27" i="16"/>
  <c r="J27" i="16"/>
  <c r="N27" i="16" s="1"/>
  <c r="Q24" i="16"/>
  <c r="P24" i="16"/>
  <c r="L24" i="16"/>
  <c r="K24" i="16"/>
  <c r="I24" i="16"/>
  <c r="H24" i="16"/>
  <c r="F24" i="16"/>
  <c r="E24" i="16"/>
  <c r="R23" i="16"/>
  <c r="M23" i="16"/>
  <c r="J23" i="16"/>
  <c r="N23" i="16" s="1"/>
  <c r="G23" i="16"/>
  <c r="R22" i="16"/>
  <c r="M22" i="16"/>
  <c r="J22" i="16"/>
  <c r="N22" i="16" s="1"/>
  <c r="G22" i="16"/>
  <c r="R21" i="16"/>
  <c r="M21" i="16"/>
  <c r="J21" i="16"/>
  <c r="N21" i="16" s="1"/>
  <c r="G21" i="16"/>
  <c r="R20" i="16"/>
  <c r="M20" i="16"/>
  <c r="J20" i="16"/>
  <c r="N20" i="16" s="1"/>
  <c r="G20" i="16"/>
  <c r="R19" i="16"/>
  <c r="M19" i="16"/>
  <c r="J19" i="16"/>
  <c r="G19" i="16"/>
  <c r="R18" i="16"/>
  <c r="M18" i="16"/>
  <c r="J18" i="16"/>
  <c r="G18" i="16"/>
  <c r="R17" i="16"/>
  <c r="M17" i="16"/>
  <c r="J17" i="16"/>
  <c r="N17" i="16" s="1"/>
  <c r="G17" i="16"/>
  <c r="R16" i="16"/>
  <c r="M16" i="16"/>
  <c r="J16" i="16"/>
  <c r="G16" i="16"/>
  <c r="Q13" i="16"/>
  <c r="P13" i="16"/>
  <c r="L13" i="16"/>
  <c r="K13" i="16"/>
  <c r="I13" i="16"/>
  <c r="H13" i="16"/>
  <c r="F13" i="16"/>
  <c r="E13" i="16"/>
  <c r="R12" i="16"/>
  <c r="M12" i="16"/>
  <c r="J12" i="16"/>
  <c r="N12" i="16" s="1"/>
  <c r="G12" i="16"/>
  <c r="O12" i="16" s="1"/>
  <c r="R11" i="16"/>
  <c r="M11" i="16"/>
  <c r="J11" i="16"/>
  <c r="N11" i="16" s="1"/>
  <c r="G11" i="16"/>
  <c r="R10" i="16"/>
  <c r="M10" i="16"/>
  <c r="M13" i="16" s="1"/>
  <c r="J10" i="16"/>
  <c r="J13" i="16" s="1"/>
  <c r="G10" i="16"/>
  <c r="G13" i="16" s="1"/>
  <c r="M29" i="16" l="1"/>
  <c r="N42" i="16"/>
  <c r="R24" i="16"/>
  <c r="N19" i="16"/>
  <c r="N29" i="16"/>
  <c r="O11" i="16"/>
  <c r="E55" i="16"/>
  <c r="O40" i="16"/>
  <c r="N32" i="16"/>
  <c r="M34" i="16"/>
  <c r="O42" i="16"/>
  <c r="O23" i="16"/>
  <c r="O28" i="16"/>
  <c r="O29" i="16" s="1"/>
  <c r="O38" i="16"/>
  <c r="O46" i="16"/>
  <c r="O17" i="16"/>
  <c r="J29" i="16"/>
  <c r="O19" i="16"/>
  <c r="R13" i="16"/>
  <c r="M24" i="16"/>
  <c r="N18" i="16"/>
  <c r="O18" i="16" s="1"/>
  <c r="O21" i="16"/>
  <c r="G34" i="16"/>
  <c r="R48" i="16"/>
  <c r="N41" i="16"/>
  <c r="O41" i="16" s="1"/>
  <c r="O44" i="16"/>
  <c r="J48" i="16"/>
  <c r="G48" i="16"/>
  <c r="M48" i="16"/>
  <c r="N39" i="16"/>
  <c r="O39" i="16" s="1"/>
  <c r="J24" i="16"/>
  <c r="N34" i="16"/>
  <c r="O20" i="16"/>
  <c r="O43" i="16"/>
  <c r="O22" i="16"/>
  <c r="O33" i="16"/>
  <c r="O45" i="16"/>
  <c r="G29" i="16"/>
  <c r="G24" i="16"/>
  <c r="N37" i="16"/>
  <c r="N51" i="16"/>
  <c r="N52" i="16" s="1"/>
  <c r="O32" i="16"/>
  <c r="O34" i="16" s="1"/>
  <c r="N10" i="16"/>
  <c r="N13" i="16" s="1"/>
  <c r="N16" i="16"/>
  <c r="N24" i="16" l="1"/>
  <c r="O51" i="16"/>
  <c r="O52" i="16" s="1"/>
  <c r="N48" i="16"/>
  <c r="O10" i="16"/>
  <c r="O13" i="16" s="1"/>
  <c r="O37" i="16"/>
  <c r="O48" i="16" s="1"/>
  <c r="O16" i="16"/>
  <c r="O24" i="16" s="1"/>
  <c r="R33" i="14" l="1"/>
  <c r="J51" i="14" l="1"/>
  <c r="J52" i="14" s="1"/>
  <c r="J38" i="14"/>
  <c r="J39" i="14"/>
  <c r="J40" i="14"/>
  <c r="J41" i="14"/>
  <c r="J42" i="14"/>
  <c r="J43" i="14"/>
  <c r="J44" i="14"/>
  <c r="J45" i="14"/>
  <c r="J46" i="14"/>
  <c r="J47" i="14"/>
  <c r="J37" i="14"/>
  <c r="J48" i="14" s="1"/>
  <c r="J33" i="14"/>
  <c r="J32" i="14"/>
  <c r="J34" i="14" s="1"/>
  <c r="J28" i="14"/>
  <c r="J27" i="14"/>
  <c r="J29" i="14" s="1"/>
  <c r="J11" i="14"/>
  <c r="J12" i="14"/>
  <c r="J10" i="14"/>
  <c r="J16" i="14"/>
  <c r="J17" i="14"/>
  <c r="J18" i="14"/>
  <c r="J19" i="14"/>
  <c r="J20" i="14"/>
  <c r="J21" i="14"/>
  <c r="J23" i="14"/>
  <c r="J22" i="14"/>
  <c r="M18" i="14"/>
  <c r="G18" i="14"/>
  <c r="F13" i="14"/>
  <c r="J13" i="14" l="1"/>
  <c r="N18" i="14"/>
  <c r="O18" i="14" s="1"/>
  <c r="N19" i="14"/>
  <c r="J24" i="14"/>
  <c r="Q52" i="14"/>
  <c r="P52" i="14"/>
  <c r="L52" i="14"/>
  <c r="K52" i="14"/>
  <c r="I52" i="14"/>
  <c r="H52" i="14"/>
  <c r="F52" i="14"/>
  <c r="E52" i="14"/>
  <c r="R51" i="14"/>
  <c r="R52" i="14" s="1"/>
  <c r="M51" i="14"/>
  <c r="M52" i="14" s="1"/>
  <c r="G51" i="14"/>
  <c r="G52" i="14" s="1"/>
  <c r="Q48" i="14"/>
  <c r="P48" i="14"/>
  <c r="L48" i="14"/>
  <c r="K48" i="14"/>
  <c r="I48" i="14"/>
  <c r="H48" i="14"/>
  <c r="F48" i="14"/>
  <c r="E48" i="14"/>
  <c r="R47" i="14"/>
  <c r="M47" i="14"/>
  <c r="N47" i="14" s="1"/>
  <c r="G47" i="14"/>
  <c r="R46" i="14"/>
  <c r="M46" i="14"/>
  <c r="N46" i="14" s="1"/>
  <c r="G46" i="14"/>
  <c r="R45" i="14"/>
  <c r="M45" i="14"/>
  <c r="N45" i="14" s="1"/>
  <c r="G45" i="14"/>
  <c r="R44" i="14"/>
  <c r="M44" i="14"/>
  <c r="N44" i="14" s="1"/>
  <c r="G44" i="14"/>
  <c r="R43" i="14"/>
  <c r="M43" i="14"/>
  <c r="N43" i="14" s="1"/>
  <c r="G43" i="14"/>
  <c r="R42" i="14"/>
  <c r="M42" i="14"/>
  <c r="N42" i="14" s="1"/>
  <c r="G42" i="14"/>
  <c r="R41" i="14"/>
  <c r="M41" i="14"/>
  <c r="N41" i="14" s="1"/>
  <c r="G41" i="14"/>
  <c r="R40" i="14"/>
  <c r="M40" i="14"/>
  <c r="N40" i="14" s="1"/>
  <c r="G40" i="14"/>
  <c r="R39" i="14"/>
  <c r="M39" i="14"/>
  <c r="N39" i="14" s="1"/>
  <c r="G39" i="14"/>
  <c r="R38" i="14"/>
  <c r="M38" i="14"/>
  <c r="N38" i="14" s="1"/>
  <c r="G38" i="14"/>
  <c r="R37" i="14"/>
  <c r="M37" i="14"/>
  <c r="N37" i="14" s="1"/>
  <c r="G37" i="14"/>
  <c r="Q34" i="14"/>
  <c r="P34" i="14"/>
  <c r="L34" i="14"/>
  <c r="K34" i="14"/>
  <c r="I34" i="14"/>
  <c r="H34" i="14"/>
  <c r="F34" i="14"/>
  <c r="E34" i="14"/>
  <c r="M33" i="14"/>
  <c r="N33" i="14" s="1"/>
  <c r="G33" i="14"/>
  <c r="R32" i="14"/>
  <c r="R34" i="14" s="1"/>
  <c r="M32" i="14"/>
  <c r="G32" i="14"/>
  <c r="Q29" i="14"/>
  <c r="P29" i="14"/>
  <c r="L29" i="14"/>
  <c r="K29" i="14"/>
  <c r="I29" i="14"/>
  <c r="H29" i="14"/>
  <c r="F29" i="14"/>
  <c r="E29" i="14"/>
  <c r="R28" i="14"/>
  <c r="R29" i="14" s="1"/>
  <c r="M28" i="14"/>
  <c r="N28" i="14" s="1"/>
  <c r="G28" i="14"/>
  <c r="G29" i="14" s="1"/>
  <c r="M27" i="14"/>
  <c r="Q24" i="14"/>
  <c r="P24" i="14"/>
  <c r="L24" i="14"/>
  <c r="K24" i="14"/>
  <c r="I24" i="14"/>
  <c r="H24" i="14"/>
  <c r="E24" i="14"/>
  <c r="R23" i="14"/>
  <c r="M23" i="14"/>
  <c r="N23" i="14" s="1"/>
  <c r="G23" i="14"/>
  <c r="R22" i="14"/>
  <c r="M22" i="14"/>
  <c r="N22" i="14" s="1"/>
  <c r="G22" i="14"/>
  <c r="R21" i="14"/>
  <c r="M21" i="14"/>
  <c r="N21" i="14" s="1"/>
  <c r="G21" i="14"/>
  <c r="R20" i="14"/>
  <c r="M20" i="14"/>
  <c r="N20" i="14" s="1"/>
  <c r="G20" i="14"/>
  <c r="R19" i="14"/>
  <c r="M19" i="14"/>
  <c r="G19" i="14"/>
  <c r="R18" i="14"/>
  <c r="F24" i="14"/>
  <c r="R17" i="14"/>
  <c r="M17" i="14"/>
  <c r="N17" i="14" s="1"/>
  <c r="G17" i="14"/>
  <c r="R16" i="14"/>
  <c r="M16" i="14"/>
  <c r="N16" i="14" s="1"/>
  <c r="G16" i="14"/>
  <c r="Q13" i="14"/>
  <c r="P13" i="14"/>
  <c r="L13" i="14"/>
  <c r="K13" i="14"/>
  <c r="I13" i="14"/>
  <c r="H13" i="14"/>
  <c r="E13" i="14"/>
  <c r="R12" i="14"/>
  <c r="M12" i="14"/>
  <c r="N12" i="14" s="1"/>
  <c r="G12" i="14"/>
  <c r="R11" i="14"/>
  <c r="M11" i="14"/>
  <c r="N11" i="14" s="1"/>
  <c r="G11" i="14"/>
  <c r="R10" i="14"/>
  <c r="M10" i="14"/>
  <c r="N10" i="14" s="1"/>
  <c r="G10" i="14"/>
  <c r="M29" i="14" l="1"/>
  <c r="N51" i="14"/>
  <c r="M34" i="14"/>
  <c r="O28" i="14"/>
  <c r="O29" i="14" s="1"/>
  <c r="O41" i="14"/>
  <c r="M13" i="14"/>
  <c r="O19" i="14"/>
  <c r="N27" i="14"/>
  <c r="N29" i="14" s="1"/>
  <c r="N32" i="14"/>
  <c r="O46" i="14"/>
  <c r="R13" i="14"/>
  <c r="M24" i="14"/>
  <c r="O33" i="14"/>
  <c r="O44" i="14"/>
  <c r="O38" i="14"/>
  <c r="O11" i="14"/>
  <c r="M48" i="14"/>
  <c r="O42" i="14"/>
  <c r="O17" i="14"/>
  <c r="R48" i="14"/>
  <c r="O40" i="14"/>
  <c r="O22" i="14"/>
  <c r="O20" i="14"/>
  <c r="R24" i="14"/>
  <c r="O47" i="14"/>
  <c r="O45" i="14"/>
  <c r="O43" i="14"/>
  <c r="O39" i="14"/>
  <c r="O23" i="14"/>
  <c r="E58" i="14"/>
  <c r="O21" i="14"/>
  <c r="O12" i="14"/>
  <c r="G13" i="14"/>
  <c r="G24" i="14"/>
  <c r="G34" i="14"/>
  <c r="G48" i="14"/>
  <c r="L51" i="8"/>
  <c r="L38" i="8"/>
  <c r="L39" i="8"/>
  <c r="L40" i="8"/>
  <c r="L41" i="8"/>
  <c r="L42" i="8"/>
  <c r="L43" i="8"/>
  <c r="L44" i="8"/>
  <c r="L45" i="8"/>
  <c r="L46" i="8"/>
  <c r="L47" i="8"/>
  <c r="L37" i="8"/>
  <c r="L33" i="8"/>
  <c r="L32" i="8"/>
  <c r="Q18" i="8"/>
  <c r="M18" i="8"/>
  <c r="F18" i="8"/>
  <c r="L28" i="8"/>
  <c r="L17" i="8"/>
  <c r="L19" i="8"/>
  <c r="L20" i="8"/>
  <c r="L21" i="8"/>
  <c r="L22" i="8"/>
  <c r="L23" i="8"/>
  <c r="L16" i="8"/>
  <c r="L11" i="8"/>
  <c r="L12" i="8"/>
  <c r="L10" i="8"/>
  <c r="L24" i="8" l="1"/>
  <c r="N52" i="14"/>
  <c r="O51" i="14"/>
  <c r="O52" i="14" s="1"/>
  <c r="N34" i="14"/>
  <c r="O32" i="14"/>
  <c r="O34" i="14" s="1"/>
  <c r="N24" i="14"/>
  <c r="O16" i="14"/>
  <c r="O24" i="14" s="1"/>
  <c r="N48" i="14"/>
  <c r="O37" i="14"/>
  <c r="O48" i="14" s="1"/>
  <c r="N13" i="14"/>
  <c r="O10" i="14"/>
  <c r="O13" i="14" s="1"/>
  <c r="N18" i="8"/>
  <c r="G38" i="8"/>
  <c r="G39" i="8"/>
  <c r="G40" i="8"/>
  <c r="G41" i="8"/>
  <c r="G42" i="8"/>
  <c r="G43" i="8"/>
  <c r="G44" i="8"/>
  <c r="G45" i="8"/>
  <c r="G46" i="8"/>
  <c r="G47" i="8"/>
  <c r="G33" i="8"/>
  <c r="G17" i="8"/>
  <c r="G19" i="8"/>
  <c r="G20" i="8"/>
  <c r="G21" i="8"/>
  <c r="G22" i="8"/>
  <c r="G23" i="8"/>
  <c r="G11" i="8"/>
  <c r="G12" i="8"/>
  <c r="E48" i="8" l="1"/>
  <c r="F24" i="8"/>
  <c r="G51" i="8" l="1"/>
  <c r="G52" i="8" s="1"/>
  <c r="G37" i="8"/>
  <c r="G32" i="8"/>
  <c r="G34" i="8" s="1"/>
  <c r="G28" i="8"/>
  <c r="G29" i="8" s="1"/>
  <c r="G16" i="8"/>
  <c r="G24" i="8" s="1"/>
  <c r="G10" i="8"/>
  <c r="F52" i="8"/>
  <c r="F48" i="8"/>
  <c r="F34" i="8"/>
  <c r="F29" i="8"/>
  <c r="F13" i="8"/>
  <c r="P52" i="8"/>
  <c r="O52" i="8"/>
  <c r="L52" i="8"/>
  <c r="K52" i="8"/>
  <c r="J52" i="8"/>
  <c r="I52" i="8"/>
  <c r="H52" i="8"/>
  <c r="E52" i="8"/>
  <c r="Q51" i="8"/>
  <c r="Q52" i="8" s="1"/>
  <c r="M51" i="8"/>
  <c r="M52" i="8" s="1"/>
  <c r="P48" i="8"/>
  <c r="O48" i="8"/>
  <c r="L48" i="8"/>
  <c r="K48" i="8"/>
  <c r="J48" i="8"/>
  <c r="I48" i="8"/>
  <c r="H48" i="8"/>
  <c r="Q47" i="8"/>
  <c r="M47" i="8"/>
  <c r="Q46" i="8"/>
  <c r="M46" i="8"/>
  <c r="Q45" i="8"/>
  <c r="M45" i="8"/>
  <c r="Q44" i="8"/>
  <c r="M44" i="8"/>
  <c r="Q43" i="8"/>
  <c r="M43" i="8"/>
  <c r="Q42" i="8"/>
  <c r="M42" i="8"/>
  <c r="Q41" i="8"/>
  <c r="M41" i="8"/>
  <c r="Q40" i="8"/>
  <c r="M40" i="8"/>
  <c r="Q39" i="8"/>
  <c r="M39" i="8"/>
  <c r="Q38" i="8"/>
  <c r="M38" i="8"/>
  <c r="Q37" i="8"/>
  <c r="M37" i="8"/>
  <c r="P34" i="8"/>
  <c r="O34" i="8"/>
  <c r="L34" i="8"/>
  <c r="K34" i="8"/>
  <c r="J34" i="8"/>
  <c r="I34" i="8"/>
  <c r="H34" i="8"/>
  <c r="E34" i="8"/>
  <c r="M33" i="8"/>
  <c r="N33" i="8" s="1"/>
  <c r="Q32" i="8"/>
  <c r="Q34" i="8" s="1"/>
  <c r="M32" i="8"/>
  <c r="P29" i="8"/>
  <c r="O29" i="8"/>
  <c r="L29" i="8"/>
  <c r="K29" i="8"/>
  <c r="J29" i="8"/>
  <c r="I29" i="8"/>
  <c r="H29" i="8"/>
  <c r="E29" i="8"/>
  <c r="Q28" i="8"/>
  <c r="Q29" i="8" s="1"/>
  <c r="M28" i="8"/>
  <c r="P24" i="8"/>
  <c r="O24" i="8"/>
  <c r="K24" i="8"/>
  <c r="J24" i="8"/>
  <c r="I24" i="8"/>
  <c r="H24" i="8"/>
  <c r="E24" i="8"/>
  <c r="Q23" i="8"/>
  <c r="M23" i="8"/>
  <c r="Q22" i="8"/>
  <c r="M22" i="8"/>
  <c r="Q21" i="8"/>
  <c r="M21" i="8"/>
  <c r="Q20" i="8"/>
  <c r="M20" i="8"/>
  <c r="Q19" i="8"/>
  <c r="M19" i="8"/>
  <c r="Q17" i="8"/>
  <c r="M17" i="8"/>
  <c r="Q16" i="8"/>
  <c r="M16" i="8"/>
  <c r="P13" i="8"/>
  <c r="O13" i="8"/>
  <c r="L13" i="8"/>
  <c r="K13" i="8"/>
  <c r="J13" i="8"/>
  <c r="I13" i="8"/>
  <c r="H13" i="8"/>
  <c r="E13" i="8"/>
  <c r="Q12" i="8"/>
  <c r="M12" i="8"/>
  <c r="Q11" i="8"/>
  <c r="M11" i="8"/>
  <c r="Q10" i="8"/>
  <c r="Q13" i="8" s="1"/>
  <c r="M10" i="8"/>
  <c r="E58" i="8" l="1"/>
  <c r="M34" i="8"/>
  <c r="N39" i="8"/>
  <c r="N43" i="8"/>
  <c r="N47" i="8"/>
  <c r="G13" i="8"/>
  <c r="G48" i="8"/>
  <c r="N22" i="8"/>
  <c r="N20" i="8"/>
  <c r="N16" i="8"/>
  <c r="Q24" i="8"/>
  <c r="M29" i="8"/>
  <c r="Q48" i="8"/>
  <c r="N45" i="8"/>
  <c r="N41" i="8"/>
  <c r="N19" i="8"/>
  <c r="N51" i="8"/>
  <c r="N52" i="8" s="1"/>
  <c r="N46" i="8"/>
  <c r="N44" i="8"/>
  <c r="N42" i="8"/>
  <c r="N40" i="8"/>
  <c r="M48" i="8"/>
  <c r="N38" i="8"/>
  <c r="N28" i="8"/>
  <c r="N29" i="8" s="1"/>
  <c r="N23" i="8"/>
  <c r="N21" i="8"/>
  <c r="M24" i="8"/>
  <c r="N17" i="8"/>
  <c r="N12" i="8"/>
  <c r="M13" i="8"/>
  <c r="N11" i="8"/>
  <c r="N10" i="8"/>
  <c r="N32" i="8"/>
  <c r="N34" i="8" s="1"/>
  <c r="N37" i="8"/>
  <c r="N48" i="8" l="1"/>
  <c r="N24" i="8"/>
  <c r="N13" i="8"/>
  <c r="F23" i="7"/>
  <c r="N58" i="7"/>
  <c r="M56" i="7"/>
  <c r="M57" i="7"/>
  <c r="N57" i="7" s="1"/>
  <c r="M58" i="7"/>
  <c r="M59" i="7"/>
  <c r="N59" i="7" s="1"/>
  <c r="F51" i="7"/>
  <c r="F52" i="7" s="1"/>
  <c r="F47" i="7"/>
  <c r="F46" i="7"/>
  <c r="F45" i="7"/>
  <c r="F44" i="7"/>
  <c r="F43" i="7"/>
  <c r="F42" i="7"/>
  <c r="F41" i="7"/>
  <c r="F40" i="7"/>
  <c r="F39" i="7"/>
  <c r="F38" i="7"/>
  <c r="F37" i="7"/>
  <c r="F28" i="7"/>
  <c r="F32" i="7"/>
  <c r="F34" i="7" s="1"/>
  <c r="F22" i="7"/>
  <c r="F21" i="7"/>
  <c r="F20" i="7"/>
  <c r="F11" i="7"/>
  <c r="F10" i="7"/>
  <c r="L51" i="6"/>
  <c r="L52" i="6" s="1"/>
  <c r="E51" i="6"/>
  <c r="E52" i="6" s="1"/>
  <c r="L38" i="6"/>
  <c r="L39" i="6"/>
  <c r="L40" i="6"/>
  <c r="L41" i="6"/>
  <c r="L42" i="6"/>
  <c r="L43" i="6"/>
  <c r="L44" i="6"/>
  <c r="L45" i="6"/>
  <c r="L46" i="6"/>
  <c r="L47" i="6"/>
  <c r="L37" i="6"/>
  <c r="E47" i="6"/>
  <c r="E46" i="6"/>
  <c r="M46" i="6" s="1"/>
  <c r="E45" i="6"/>
  <c r="E44" i="6"/>
  <c r="E43" i="6"/>
  <c r="E42" i="6"/>
  <c r="M42" i="6" s="1"/>
  <c r="E41" i="6"/>
  <c r="E40" i="6"/>
  <c r="E39" i="6"/>
  <c r="E38" i="6"/>
  <c r="M38" i="6" s="1"/>
  <c r="E37" i="6"/>
  <c r="L33" i="6"/>
  <c r="L32" i="6"/>
  <c r="E32" i="6"/>
  <c r="E34" i="6" s="1"/>
  <c r="L28" i="6"/>
  <c r="L27" i="6"/>
  <c r="L29" i="6" s="1"/>
  <c r="L17" i="6"/>
  <c r="L18" i="6"/>
  <c r="L19" i="6"/>
  <c r="L20" i="6"/>
  <c r="M20" i="6" s="1"/>
  <c r="L21" i="6"/>
  <c r="L16" i="6"/>
  <c r="L11" i="6"/>
  <c r="L12" i="6"/>
  <c r="L10" i="6"/>
  <c r="E23" i="6"/>
  <c r="E22" i="6"/>
  <c r="E21" i="6"/>
  <c r="E20" i="6"/>
  <c r="E19" i="6"/>
  <c r="E18" i="6"/>
  <c r="E17" i="6"/>
  <c r="E16" i="6"/>
  <c r="E12" i="6"/>
  <c r="E11" i="6"/>
  <c r="E10" i="6"/>
  <c r="E13" i="6" s="1"/>
  <c r="E47" i="5"/>
  <c r="E46" i="5"/>
  <c r="E45" i="5"/>
  <c r="E44" i="5"/>
  <c r="E43" i="5"/>
  <c r="E42" i="5"/>
  <c r="E41" i="5"/>
  <c r="E40" i="5"/>
  <c r="E39" i="5"/>
  <c r="E38" i="5"/>
  <c r="E37" i="5"/>
  <c r="Q28" i="7"/>
  <c r="Q29" i="7" s="1"/>
  <c r="M28" i="7"/>
  <c r="M12" i="7"/>
  <c r="Q60" i="7"/>
  <c r="P60" i="7"/>
  <c r="O60" i="7"/>
  <c r="O63" i="7" s="1"/>
  <c r="L60" i="7"/>
  <c r="K60" i="7"/>
  <c r="J60" i="7"/>
  <c r="I60" i="7"/>
  <c r="H60" i="7"/>
  <c r="G60" i="7"/>
  <c r="E60" i="7"/>
  <c r="F56" i="7"/>
  <c r="F60" i="7" s="1"/>
  <c r="M55" i="7"/>
  <c r="N55" i="7" s="1"/>
  <c r="P52" i="7"/>
  <c r="O52" i="7"/>
  <c r="L52" i="7"/>
  <c r="K52" i="7"/>
  <c r="J52" i="7"/>
  <c r="I52" i="7"/>
  <c r="H52" i="7"/>
  <c r="G52" i="7"/>
  <c r="E52" i="7"/>
  <c r="Q51" i="7"/>
  <c r="Q52" i="7" s="1"/>
  <c r="M51" i="7"/>
  <c r="P48" i="7"/>
  <c r="O48" i="7"/>
  <c r="L48" i="7"/>
  <c r="K48" i="7"/>
  <c r="J48" i="7"/>
  <c r="I48" i="7"/>
  <c r="H48" i="7"/>
  <c r="G48" i="7"/>
  <c r="E48" i="7"/>
  <c r="Q47" i="7"/>
  <c r="M47" i="7"/>
  <c r="Q46" i="7"/>
  <c r="M46" i="7"/>
  <c r="Q45" i="7"/>
  <c r="M45" i="7"/>
  <c r="Q44" i="7"/>
  <c r="M44" i="7"/>
  <c r="N44" i="7" s="1"/>
  <c r="Q43" i="7"/>
  <c r="M43" i="7"/>
  <c r="Q42" i="7"/>
  <c r="M42" i="7"/>
  <c r="Q41" i="7"/>
  <c r="M41" i="7"/>
  <c r="Q40" i="7"/>
  <c r="M40" i="7"/>
  <c r="N40" i="7" s="1"/>
  <c r="Q39" i="7"/>
  <c r="M39" i="7"/>
  <c r="Q38" i="7"/>
  <c r="M38" i="7"/>
  <c r="Q37" i="7"/>
  <c r="Q48" i="7" s="1"/>
  <c r="M37" i="7"/>
  <c r="P34" i="7"/>
  <c r="O34" i="7"/>
  <c r="L34" i="7"/>
  <c r="K34" i="7"/>
  <c r="J34" i="7"/>
  <c r="I34" i="7"/>
  <c r="H34" i="7"/>
  <c r="G34" i="7"/>
  <c r="E34" i="7"/>
  <c r="M33" i="7"/>
  <c r="Q32" i="7"/>
  <c r="Q34" i="7" s="1"/>
  <c r="M32" i="7"/>
  <c r="P29" i="7"/>
  <c r="O29" i="7"/>
  <c r="L29" i="7"/>
  <c r="K29" i="7"/>
  <c r="J29" i="7"/>
  <c r="I29" i="7"/>
  <c r="H29" i="7"/>
  <c r="G29" i="7"/>
  <c r="E29" i="7"/>
  <c r="M27" i="7"/>
  <c r="P24" i="7"/>
  <c r="O24" i="7"/>
  <c r="L24" i="7"/>
  <c r="K24" i="7"/>
  <c r="J24" i="7"/>
  <c r="I24" i="7"/>
  <c r="H24" i="7"/>
  <c r="G24" i="7"/>
  <c r="E24" i="7"/>
  <c r="Q23" i="7"/>
  <c r="M23" i="7"/>
  <c r="Q22" i="7"/>
  <c r="M22" i="7"/>
  <c r="Q21" i="7"/>
  <c r="M21" i="7"/>
  <c r="Q20" i="7"/>
  <c r="M20" i="7"/>
  <c r="Q19" i="7"/>
  <c r="M19" i="7"/>
  <c r="F19" i="7"/>
  <c r="Q18" i="7"/>
  <c r="M18" i="7"/>
  <c r="F18" i="7"/>
  <c r="Q17" i="7"/>
  <c r="M17" i="7"/>
  <c r="F17" i="7"/>
  <c r="Q16" i="7"/>
  <c r="M16" i="7"/>
  <c r="F16" i="7"/>
  <c r="P13" i="7"/>
  <c r="O13" i="7"/>
  <c r="L13" i="7"/>
  <c r="K13" i="7"/>
  <c r="J13" i="7"/>
  <c r="I13" i="7"/>
  <c r="H13" i="7"/>
  <c r="G13" i="7"/>
  <c r="E13" i="7"/>
  <c r="Q12" i="7"/>
  <c r="F12" i="7"/>
  <c r="Q11" i="7"/>
  <c r="M11" i="7"/>
  <c r="Q10" i="7"/>
  <c r="M10" i="7"/>
  <c r="L55" i="5"/>
  <c r="L57" i="5"/>
  <c r="L58" i="5"/>
  <c r="L59" i="5"/>
  <c r="L51" i="5"/>
  <c r="L52" i="5" s="1"/>
  <c r="L38" i="5"/>
  <c r="L39" i="5"/>
  <c r="L40" i="5"/>
  <c r="L41" i="5"/>
  <c r="L42" i="5"/>
  <c r="L43" i="5"/>
  <c r="L44" i="5"/>
  <c r="L45" i="5"/>
  <c r="L46" i="5"/>
  <c r="L47" i="5"/>
  <c r="L37" i="5"/>
  <c r="L33" i="5"/>
  <c r="L32" i="5"/>
  <c r="L28" i="5"/>
  <c r="L29" i="5" s="1"/>
  <c r="L27" i="5"/>
  <c r="L11" i="5"/>
  <c r="L10" i="5"/>
  <c r="L17" i="5"/>
  <c r="L18" i="5"/>
  <c r="L19" i="5"/>
  <c r="L20" i="5"/>
  <c r="L21" i="5"/>
  <c r="L16" i="5"/>
  <c r="P60" i="6"/>
  <c r="O60" i="6"/>
  <c r="N60" i="6"/>
  <c r="K60" i="6"/>
  <c r="J60" i="6"/>
  <c r="I60" i="6"/>
  <c r="H60" i="6"/>
  <c r="G60" i="6"/>
  <c r="F60" i="6"/>
  <c r="D60" i="6"/>
  <c r="L56" i="6"/>
  <c r="L60" i="6" s="1"/>
  <c r="E56" i="6"/>
  <c r="O52" i="6"/>
  <c r="N52" i="6"/>
  <c r="K52" i="6"/>
  <c r="J52" i="6"/>
  <c r="I52" i="6"/>
  <c r="H52" i="6"/>
  <c r="G52" i="6"/>
  <c r="F52" i="6"/>
  <c r="D52" i="6"/>
  <c r="P51" i="6"/>
  <c r="P52" i="6" s="1"/>
  <c r="O48" i="6"/>
  <c r="N48" i="6"/>
  <c r="K48" i="6"/>
  <c r="J48" i="6"/>
  <c r="I48" i="6"/>
  <c r="H48" i="6"/>
  <c r="G48" i="6"/>
  <c r="F48" i="6"/>
  <c r="D48" i="6"/>
  <c r="P47" i="6"/>
  <c r="P46" i="6"/>
  <c r="P45" i="6"/>
  <c r="P44" i="6"/>
  <c r="P43" i="6"/>
  <c r="P42" i="6"/>
  <c r="P41" i="6"/>
  <c r="P40" i="6"/>
  <c r="M40" i="6"/>
  <c r="P39" i="6"/>
  <c r="P38" i="6"/>
  <c r="P37" i="6"/>
  <c r="O34" i="6"/>
  <c r="N34" i="6"/>
  <c r="K34" i="6"/>
  <c r="J34" i="6"/>
  <c r="I34" i="6"/>
  <c r="H34" i="6"/>
  <c r="G34" i="6"/>
  <c r="F34" i="6"/>
  <c r="D34" i="6"/>
  <c r="P32" i="6"/>
  <c r="P34" i="6" s="1"/>
  <c r="P29" i="6"/>
  <c r="O29" i="6"/>
  <c r="N29" i="6"/>
  <c r="M29" i="6"/>
  <c r="K29" i="6"/>
  <c r="J29" i="6"/>
  <c r="I29" i="6"/>
  <c r="H29" i="6"/>
  <c r="G29" i="6"/>
  <c r="F29" i="6"/>
  <c r="E29" i="6"/>
  <c r="D29" i="6"/>
  <c r="O24" i="6"/>
  <c r="N24" i="6"/>
  <c r="K24" i="6"/>
  <c r="J24" i="6"/>
  <c r="I24" i="6"/>
  <c r="H24" i="6"/>
  <c r="G24" i="6"/>
  <c r="F24" i="6"/>
  <c r="D24" i="6"/>
  <c r="P23" i="6"/>
  <c r="L23" i="6"/>
  <c r="P22" i="6"/>
  <c r="L22" i="6"/>
  <c r="M22" i="6" s="1"/>
  <c r="P21" i="6"/>
  <c r="P20" i="6"/>
  <c r="M18" i="6"/>
  <c r="O13" i="6"/>
  <c r="N13" i="6"/>
  <c r="K13" i="6"/>
  <c r="J13" i="6"/>
  <c r="I13" i="6"/>
  <c r="H13" i="6"/>
  <c r="G13" i="6"/>
  <c r="F13" i="6"/>
  <c r="D13" i="6"/>
  <c r="P12" i="6"/>
  <c r="P11" i="6"/>
  <c r="P10" i="6"/>
  <c r="N60" i="5"/>
  <c r="O60" i="5"/>
  <c r="P60" i="5"/>
  <c r="N52" i="5"/>
  <c r="O52" i="5"/>
  <c r="P51" i="5"/>
  <c r="P52" i="5" s="1"/>
  <c r="N48" i="5"/>
  <c r="O48" i="5"/>
  <c r="P47" i="5"/>
  <c r="P46" i="5"/>
  <c r="P45" i="5"/>
  <c r="P44" i="5"/>
  <c r="P43" i="5"/>
  <c r="P42" i="5"/>
  <c r="P41" i="5"/>
  <c r="P40" i="5"/>
  <c r="P39" i="5"/>
  <c r="P38" i="5"/>
  <c r="P37" i="5"/>
  <c r="N34" i="5"/>
  <c r="O34" i="5"/>
  <c r="P32" i="5"/>
  <c r="P34" i="5" s="1"/>
  <c r="N29" i="5"/>
  <c r="O29" i="5"/>
  <c r="P29" i="5"/>
  <c r="N24" i="5"/>
  <c r="O24" i="5"/>
  <c r="P23" i="5"/>
  <c r="P22" i="5"/>
  <c r="P21" i="5"/>
  <c r="P20" i="5"/>
  <c r="P19" i="5"/>
  <c r="P18" i="5"/>
  <c r="P17" i="5"/>
  <c r="P16" i="5"/>
  <c r="P11" i="5"/>
  <c r="P12" i="5"/>
  <c r="P10" i="5"/>
  <c r="O13" i="5"/>
  <c r="N13" i="5"/>
  <c r="F60" i="5"/>
  <c r="G60" i="5"/>
  <c r="H60" i="5"/>
  <c r="I60" i="5"/>
  <c r="J60" i="5"/>
  <c r="K60" i="5"/>
  <c r="D60" i="5"/>
  <c r="F52" i="5"/>
  <c r="G52" i="5"/>
  <c r="H52" i="5"/>
  <c r="I52" i="5"/>
  <c r="J52" i="5"/>
  <c r="K52" i="5"/>
  <c r="D52" i="5"/>
  <c r="F48" i="5"/>
  <c r="G48" i="5"/>
  <c r="H48" i="5"/>
  <c r="I48" i="5"/>
  <c r="J48" i="5"/>
  <c r="K48" i="5"/>
  <c r="D48" i="5"/>
  <c r="F34" i="5"/>
  <c r="G34" i="5"/>
  <c r="H34" i="5"/>
  <c r="I34" i="5"/>
  <c r="J34" i="5"/>
  <c r="K34" i="5"/>
  <c r="D34" i="5"/>
  <c r="E29" i="5"/>
  <c r="F29" i="5"/>
  <c r="G29" i="5"/>
  <c r="H29" i="5"/>
  <c r="I29" i="5"/>
  <c r="J29" i="5"/>
  <c r="K29" i="5"/>
  <c r="M29" i="5"/>
  <c r="D29" i="5"/>
  <c r="D24" i="5"/>
  <c r="F24" i="5"/>
  <c r="G24" i="5"/>
  <c r="H24" i="5"/>
  <c r="I24" i="5"/>
  <c r="J24" i="5"/>
  <c r="K24" i="5"/>
  <c r="F13" i="5"/>
  <c r="G13" i="5"/>
  <c r="G63" i="5" s="1"/>
  <c r="H13" i="5"/>
  <c r="H63" i="5" s="1"/>
  <c r="I13" i="5"/>
  <c r="J13" i="5"/>
  <c r="K13" i="5"/>
  <c r="K63" i="5" s="1"/>
  <c r="D13" i="5"/>
  <c r="E10" i="5"/>
  <c r="E56" i="5"/>
  <c r="E60" i="5" s="1"/>
  <c r="L56" i="5"/>
  <c r="L22" i="5"/>
  <c r="E21" i="5"/>
  <c r="E22" i="5"/>
  <c r="E11" i="5"/>
  <c r="E12" i="5"/>
  <c r="E16" i="5"/>
  <c r="E17" i="5"/>
  <c r="E18" i="5"/>
  <c r="E19" i="5"/>
  <c r="L23" i="5"/>
  <c r="E23" i="5"/>
  <c r="L12" i="5"/>
  <c r="E20" i="5"/>
  <c r="E32" i="5"/>
  <c r="E34" i="5" s="1"/>
  <c r="E51" i="5"/>
  <c r="E52" i="5" s="1"/>
  <c r="P63" i="7" l="1"/>
  <c r="I63" i="7"/>
  <c r="H63" i="7"/>
  <c r="G63" i="7"/>
  <c r="J63" i="7"/>
  <c r="K63" i="7"/>
  <c r="L63" i="7"/>
  <c r="N63" i="6"/>
  <c r="H63" i="6"/>
  <c r="M16" i="6"/>
  <c r="M21" i="6"/>
  <c r="O63" i="6"/>
  <c r="L34" i="6"/>
  <c r="D63" i="6"/>
  <c r="G63" i="6"/>
  <c r="F63" i="6"/>
  <c r="L48" i="6"/>
  <c r="M41" i="6"/>
  <c r="M45" i="6"/>
  <c r="I63" i="6"/>
  <c r="J63" i="6"/>
  <c r="K63" i="6"/>
  <c r="M56" i="6"/>
  <c r="M60" i="6" s="1"/>
  <c r="O63" i="5"/>
  <c r="F63" i="5"/>
  <c r="J63" i="5"/>
  <c r="I63" i="5"/>
  <c r="N63" i="5"/>
  <c r="M41" i="5"/>
  <c r="P48" i="6"/>
  <c r="M11" i="5"/>
  <c r="N38" i="7"/>
  <c r="N42" i="7"/>
  <c r="N46" i="7"/>
  <c r="M12" i="6"/>
  <c r="P13" i="5"/>
  <c r="E63" i="7"/>
  <c r="M39" i="6"/>
  <c r="M43" i="6"/>
  <c r="M47" i="6"/>
  <c r="P24" i="5"/>
  <c r="P48" i="5"/>
  <c r="P24" i="6"/>
  <c r="N19" i="7"/>
  <c r="N56" i="7"/>
  <c r="N60" i="7" s="1"/>
  <c r="E24" i="5"/>
  <c r="M44" i="6"/>
  <c r="P13" i="6"/>
  <c r="M23" i="6"/>
  <c r="N18" i="7"/>
  <c r="M11" i="6"/>
  <c r="E48" i="6"/>
  <c r="N41" i="7"/>
  <c r="M34" i="7"/>
  <c r="M60" i="7"/>
  <c r="N43" i="7"/>
  <c r="N45" i="7"/>
  <c r="N47" i="7"/>
  <c r="N39" i="7"/>
  <c r="M48" i="7"/>
  <c r="N37" i="7"/>
  <c r="N28" i="7"/>
  <c r="N29" i="7" s="1"/>
  <c r="F29" i="7"/>
  <c r="F63" i="7" s="1"/>
  <c r="N20" i="7"/>
  <c r="N21" i="7"/>
  <c r="N23" i="7"/>
  <c r="N22" i="7"/>
  <c r="M17" i="6"/>
  <c r="M19" i="6"/>
  <c r="L13" i="6"/>
  <c r="L24" i="6"/>
  <c r="L34" i="5"/>
  <c r="N51" i="7"/>
  <c r="N52" i="7" s="1"/>
  <c r="M51" i="6"/>
  <c r="M52" i="6" s="1"/>
  <c r="M37" i="6"/>
  <c r="E48" i="5"/>
  <c r="M22" i="5"/>
  <c r="E24" i="6"/>
  <c r="M10" i="6"/>
  <c r="M29" i="7"/>
  <c r="Q24" i="7"/>
  <c r="Q13" i="7"/>
  <c r="M24" i="7"/>
  <c r="N17" i="7"/>
  <c r="N10" i="7"/>
  <c r="N11" i="7"/>
  <c r="M13" i="7"/>
  <c r="N12" i="7"/>
  <c r="N16" i="7"/>
  <c r="F48" i="7"/>
  <c r="M52" i="7"/>
  <c r="F13" i="7"/>
  <c r="F24" i="7"/>
  <c r="N32" i="7"/>
  <c r="N34" i="7" s="1"/>
  <c r="L60" i="5"/>
  <c r="L48" i="5"/>
  <c r="M18" i="5"/>
  <c r="L24" i="5"/>
  <c r="M10" i="5"/>
  <c r="M32" i="6"/>
  <c r="M34" i="6" s="1"/>
  <c r="E60" i="6"/>
  <c r="E63" i="6" s="1"/>
  <c r="L13" i="5"/>
  <c r="M44" i="5"/>
  <c r="M37" i="5"/>
  <c r="M39" i="5"/>
  <c r="M42" i="5"/>
  <c r="M45" i="5"/>
  <c r="M51" i="5"/>
  <c r="M20" i="5"/>
  <c r="M46" i="5"/>
  <c r="M38" i="5"/>
  <c r="M40" i="5"/>
  <c r="M43" i="5"/>
  <c r="M47" i="5"/>
  <c r="M32" i="5"/>
  <c r="M21" i="5"/>
  <c r="M17" i="5"/>
  <c r="M56" i="5"/>
  <c r="E13" i="5"/>
  <c r="M19" i="5"/>
  <c r="M16" i="5"/>
  <c r="M12" i="5"/>
  <c r="M23" i="5"/>
  <c r="Q63" i="7" l="1"/>
  <c r="M63" i="7"/>
  <c r="L63" i="6"/>
  <c r="L63" i="5"/>
  <c r="P63" i="5"/>
  <c r="P63" i="6"/>
  <c r="M34" i="5"/>
  <c r="M60" i="5"/>
  <c r="M52" i="5"/>
  <c r="M13" i="6"/>
  <c r="M48" i="6"/>
  <c r="M24" i="6"/>
  <c r="N48" i="7"/>
  <c r="M13" i="5"/>
  <c r="E63" i="5"/>
  <c r="N24" i="7"/>
  <c r="N13" i="7"/>
  <c r="M48" i="5"/>
  <c r="M24" i="5"/>
  <c r="N63" i="7" l="1"/>
  <c r="M63" i="6"/>
  <c r="M63" i="5"/>
</calcChain>
</file>

<file path=xl/sharedStrings.xml><?xml version="1.0" encoding="utf-8"?>
<sst xmlns="http://schemas.openxmlformats.org/spreadsheetml/2006/main" count="1399" uniqueCount="170">
  <si>
    <t>Nombramiento</t>
  </si>
  <si>
    <t>Jefe Administrativo</t>
  </si>
  <si>
    <t>Jefe de Operación</t>
  </si>
  <si>
    <t>Asistente de Dirección</t>
  </si>
  <si>
    <t>Auxiliar General</t>
  </si>
  <si>
    <t>Velador</t>
  </si>
  <si>
    <t>Médico</t>
  </si>
  <si>
    <t>Tallerista</t>
  </si>
  <si>
    <t>IMSS PATRONAL</t>
  </si>
  <si>
    <t>Código</t>
  </si>
  <si>
    <t>Empleado</t>
  </si>
  <si>
    <t>Sueldo</t>
  </si>
  <si>
    <t>*TOTAL* *PERCEPCIONES*</t>
  </si>
  <si>
    <t>I.S.R. (sp)</t>
  </si>
  <si>
    <t>I.M.S.S.</t>
  </si>
  <si>
    <t>Ajuste al neto</t>
  </si>
  <si>
    <t>Pensiones del Estado</t>
  </si>
  <si>
    <t>*TOTAL* *DEDUCCIONES*</t>
  </si>
  <si>
    <t>SEDAR PAT. PENSIONES DEL ESTADO</t>
  </si>
  <si>
    <t>DEPARTAMENTO 1</t>
  </si>
  <si>
    <t>DIRECCION GENERAL</t>
  </si>
  <si>
    <t>DG01</t>
  </si>
  <si>
    <t>Méndez González Gabriela Elizabeth</t>
  </si>
  <si>
    <t>DG02</t>
  </si>
  <si>
    <t>Serratos Briones Paula Amparo</t>
  </si>
  <si>
    <t>Directora General</t>
  </si>
  <si>
    <t>TOTAL DEPARTAMENTO</t>
  </si>
  <si>
    <t>DEPARTAMENTO 2</t>
  </si>
  <si>
    <t>JEFATURA ADMINISTRATIVA</t>
  </si>
  <si>
    <t>JA01</t>
  </si>
  <si>
    <t>JA02</t>
  </si>
  <si>
    <t>JA03</t>
  </si>
  <si>
    <t>JA04</t>
  </si>
  <si>
    <t>JA05</t>
  </si>
  <si>
    <t>JA06</t>
  </si>
  <si>
    <t>JA07</t>
  </si>
  <si>
    <t>JA08</t>
  </si>
  <si>
    <t>Gómez Alcántar Verónica María</t>
  </si>
  <si>
    <t>Ruvalcaba Velarde Zuria Paulina</t>
  </si>
  <si>
    <t>Vigilante</t>
  </si>
  <si>
    <t>Coordinador Intendencia</t>
  </si>
  <si>
    <t>DG03</t>
  </si>
  <si>
    <t>García De la Torre Elizabeth Antonia</t>
  </si>
  <si>
    <t>DEPARTAMENTO 3</t>
  </si>
  <si>
    <t>AREA MEDICA</t>
  </si>
  <si>
    <t>AM01</t>
  </si>
  <si>
    <t>AM02</t>
  </si>
  <si>
    <t>AREA FISICA</t>
  </si>
  <si>
    <t>AF01</t>
  </si>
  <si>
    <t>AF02</t>
  </si>
  <si>
    <t>DEPARTAMENTO 4</t>
  </si>
  <si>
    <t>AREA ESPECIALIDADES</t>
  </si>
  <si>
    <t>AE01</t>
  </si>
  <si>
    <t>AE02</t>
  </si>
  <si>
    <t>AE03</t>
  </si>
  <si>
    <t>AE04</t>
  </si>
  <si>
    <t>AE05</t>
  </si>
  <si>
    <t>AE06</t>
  </si>
  <si>
    <t>AE07</t>
  </si>
  <si>
    <t>AE08</t>
  </si>
  <si>
    <t>AE09</t>
  </si>
  <si>
    <t>AE10</t>
  </si>
  <si>
    <t>AE11</t>
  </si>
  <si>
    <t>DEPARTAMENTO 5</t>
  </si>
  <si>
    <t>AREA TALLERES</t>
  </si>
  <si>
    <t>AT01</t>
  </si>
  <si>
    <t>PRESTADORES DE SERVICIOS PROFESIONALES</t>
  </si>
  <si>
    <t>PS01</t>
  </si>
  <si>
    <t>PS02</t>
  </si>
  <si>
    <t>PS03</t>
  </si>
  <si>
    <t>PS04</t>
  </si>
  <si>
    <t>PS05</t>
  </si>
  <si>
    <t>*NETO A PAGAR*</t>
  </si>
  <si>
    <t>*OBLIGACIONES PATRONALES*</t>
  </si>
  <si>
    <t>Licenciatura (Abogada)</t>
  </si>
  <si>
    <t>Licenciatura (Contador)</t>
  </si>
  <si>
    <t>Licenciatura (Enfermera)</t>
  </si>
  <si>
    <t>Coordinador (administrativo)</t>
  </si>
  <si>
    <t>Licenciatura (DM)</t>
  </si>
  <si>
    <t>Licenciatura (Terapista Físico)</t>
  </si>
  <si>
    <t>Licenciatura (DI)</t>
  </si>
  <si>
    <t>Licenciatura (Psicóloga)</t>
  </si>
  <si>
    <t>Licenciatura (A y L)</t>
  </si>
  <si>
    <t>Licenciatura (Trabajadora Social)</t>
  </si>
  <si>
    <t>Médico Especialista</t>
  </si>
  <si>
    <t>Lizardi Rodríguez Araceli María</t>
  </si>
  <si>
    <t>Martínez Ibarra José de Jesús</t>
  </si>
  <si>
    <t>Fajardo Gómez José Abraham</t>
  </si>
  <si>
    <t>Silva Díaz Angélica Araceli</t>
  </si>
  <si>
    <t>Zúñiga Reynaga Yolanda</t>
  </si>
  <si>
    <t>Pendiente</t>
  </si>
  <si>
    <t>Ramírez Burgos María de la Luz</t>
  </si>
  <si>
    <t>Ledezma Lazcarro Cinthia Nataly</t>
  </si>
  <si>
    <t>Arriaga Gómez Mariana</t>
  </si>
  <si>
    <t>Plascencia González Paola Viridiana</t>
  </si>
  <si>
    <t>Flores Orozco Carolina</t>
  </si>
  <si>
    <t>Cantera Ramírez Ana Elizabeth</t>
  </si>
  <si>
    <t>Tiscareño Padilla Blanca Rubí</t>
  </si>
  <si>
    <t>González Cruz Fabiola</t>
  </si>
  <si>
    <t>González Peña Cecilia Mayela</t>
  </si>
  <si>
    <t>Rivas Guzmán Ana Karen</t>
  </si>
  <si>
    <t>Córdova Camarena María de Jesús</t>
  </si>
  <si>
    <t>Ortiz Anguiano Nélida Guadalupe</t>
  </si>
  <si>
    <t>Sánchez Raygoza Fabiola Yolanda</t>
  </si>
  <si>
    <t>Morales Rubio Perla Liliana</t>
  </si>
  <si>
    <t>TOTALES</t>
  </si>
  <si>
    <t>Prestamo INFONAVIT</t>
  </si>
  <si>
    <t>Subsidio al empleo</t>
  </si>
  <si>
    <t>2a. SEPTIEMBRE 2015</t>
  </si>
  <si>
    <t>1A. SEPTIEMBRE 2015</t>
  </si>
  <si>
    <t>1A. OCTUBRE 2015</t>
  </si>
  <si>
    <t>Flores Pozos Julio Cesar</t>
  </si>
  <si>
    <t>2A. OCTUBRE 2015</t>
  </si>
  <si>
    <t xml:space="preserve">Ajuste  </t>
  </si>
  <si>
    <t>Flores Lopez Marisol</t>
  </si>
  <si>
    <t>JA09</t>
  </si>
  <si>
    <t>JA10</t>
  </si>
  <si>
    <t>JA11</t>
  </si>
  <si>
    <t>AM12</t>
  </si>
  <si>
    <t>AM13</t>
  </si>
  <si>
    <t>AF14</t>
  </si>
  <si>
    <t>AF15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</si>
  <si>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</si>
  <si>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</si>
  <si>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</si>
  <si>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</si>
  <si>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</si>
  <si>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</si>
  <si>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</si>
  <si>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</si>
  <si>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</si>
  <si>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</si>
  <si>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</si>
  <si>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AT27</t>
  </si>
  <si>
    <t>TOTALDEPARTAMENTO 3</t>
  </si>
  <si>
    <t>TOTALDEPARTAMENTO 1</t>
  </si>
  <si>
    <t>TOTALDEPARTAMENTO 2</t>
  </si>
  <si>
    <t>TOTALDEPARTAMENTO 4</t>
  </si>
  <si>
    <t>TOTALDEPARTAMENTO 5</t>
  </si>
  <si>
    <t>TOTALDEPARTAMENTO 6</t>
  </si>
  <si>
    <t>DEPARTAMENTO 6</t>
  </si>
  <si>
    <t>Topete Martinez Luis</t>
  </si>
  <si>
    <t>1A QUINCENA NOVIEMBRE 2015</t>
  </si>
  <si>
    <t xml:space="preserve">I.S.R. </t>
  </si>
  <si>
    <t>REALIZO</t>
  </si>
  <si>
    <t>AUTORIZO</t>
  </si>
  <si>
    <t>LUIS TOPETE MARTINEZ</t>
  </si>
  <si>
    <t xml:space="preserve">Verónica María Gómez Alcántar </t>
  </si>
  <si>
    <t>2A QUINCENA NOVIEMBRE 2015</t>
  </si>
  <si>
    <t>1A QUINCENA DICIEMBRE 2015</t>
  </si>
  <si>
    <t>DIAS LABORADOS</t>
  </si>
  <si>
    <t>2A QUINCENA DICIEMBRE 2015</t>
  </si>
  <si>
    <t>AT28</t>
  </si>
  <si>
    <t>1A QUINCENA ENERO 2016</t>
  </si>
  <si>
    <t>DEPARTAMENTO 7</t>
  </si>
  <si>
    <t>JEFATURA DE OPERACIÓN</t>
  </si>
  <si>
    <t>JO03</t>
  </si>
  <si>
    <t>DESCUENTO POR RETARDOS</t>
  </si>
  <si>
    <t>2A QUINCENA ENERO 2016</t>
  </si>
  <si>
    <t xml:space="preserve">Aguinaldo </t>
  </si>
  <si>
    <t xml:space="preserve">Percepciones </t>
  </si>
  <si>
    <t>Limite Inferior</t>
  </si>
  <si>
    <t>Excedente</t>
  </si>
  <si>
    <t>Porcentaje</t>
  </si>
  <si>
    <t>Impuesto sobreexcedente</t>
  </si>
  <si>
    <t>Cuota fija</t>
  </si>
  <si>
    <t>aguinaldo exento</t>
  </si>
  <si>
    <t>Base Grabable</t>
  </si>
  <si>
    <t>ISR</t>
  </si>
  <si>
    <t>AGUINALDO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</si>
</sst>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/>
      <top style="thin">
        <color rgb="FF0000FD"/>
      </top>
      <bottom style="double">
        <color rgb="FF0000FD"/>
      </bottom>
      <diagonal/>
    </border>
    <border>
      <left/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44" fontId="0" fillId="0" borderId="0" xfId="0" applyNumberFormat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0" fillId="2" borderId="0" xfId="0" applyFill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4" fontId="7" fillId="0" borderId="0" xfId="1" applyFont="1"/>
    <xf numFmtId="44" fontId="6" fillId="0" borderId="0" xfId="0" applyNumberFormat="1" applyFont="1"/>
    <xf numFmtId="0" fontId="0" fillId="3" borderId="0" xfId="0" applyFill="1"/>
    <xf numFmtId="0" fontId="0" fillId="0" borderId="0" xfId="0" applyFill="1"/>
    <xf numFmtId="2" fontId="0" fillId="2" borderId="0" xfId="0" applyNumberFormat="1" applyFill="1"/>
    <xf numFmtId="44" fontId="0" fillId="0" borderId="0" xfId="1" applyFont="1" applyFill="1"/>
    <xf numFmtId="0" fontId="0" fillId="0" borderId="6" xfId="0" applyBorder="1"/>
    <xf numFmtId="4" fontId="0" fillId="0" borderId="0" xfId="0" applyNumberFormat="1"/>
    <xf numFmtId="4" fontId="7" fillId="0" borderId="0" xfId="1" applyNumberFormat="1" applyFont="1"/>
    <xf numFmtId="4" fontId="6" fillId="0" borderId="0" xfId="0" applyNumberFormat="1" applyFont="1"/>
    <xf numFmtId="4" fontId="0" fillId="2" borderId="0" xfId="0" applyNumberFormat="1" applyFill="1"/>
    <xf numFmtId="4" fontId="1" fillId="0" borderId="0" xfId="1" applyNumberFormat="1" applyFont="1"/>
    <xf numFmtId="4" fontId="0" fillId="0" borderId="0" xfId="0" applyNumberFormat="1" applyFill="1"/>
    <xf numFmtId="164" fontId="0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4" fontId="0" fillId="0" borderId="0" xfId="0" applyNumberFormat="1" applyFill="1" applyBorder="1"/>
    <xf numFmtId="0" fontId="0" fillId="0" borderId="0" xfId="0" applyBorder="1"/>
    <xf numFmtId="2" fontId="0" fillId="3" borderId="0" xfId="0" applyNumberFormat="1" applyFill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4" fontId="2" fillId="5" borderId="0" xfId="1" applyFont="1" applyFill="1"/>
    <xf numFmtId="44" fontId="0" fillId="6" borderId="0" xfId="0" applyNumberFormat="1" applyFill="1"/>
    <xf numFmtId="4" fontId="0" fillId="3" borderId="0" xfId="0" applyNumberFormat="1" applyFill="1"/>
    <xf numFmtId="4" fontId="0" fillId="6" borderId="0" xfId="0" applyNumberFormat="1" applyFill="1"/>
    <xf numFmtId="2" fontId="0" fillId="6" borderId="0" xfId="0" applyNumberFormat="1" applyFill="1"/>
    <xf numFmtId="4" fontId="3" fillId="4" borderId="1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6" borderId="0" xfId="0" applyFill="1"/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/>
    </xf>
    <xf numFmtId="4" fontId="2" fillId="0" borderId="0" xfId="0" applyNumberFormat="1" applyFont="1"/>
    <xf numFmtId="44" fontId="0" fillId="2" borderId="9" xfId="1" applyNumberFormat="1" applyFont="1" applyFill="1" applyBorder="1"/>
    <xf numFmtId="44" fontId="12" fillId="2" borderId="9" xfId="1" applyNumberFormat="1" applyFont="1" applyFill="1" applyBorder="1" applyAlignment="1">
      <alignment vertical="center" wrapText="1"/>
    </xf>
    <xf numFmtId="44" fontId="0" fillId="7" borderId="10" xfId="1" applyNumberFormat="1" applyFont="1" applyFill="1" applyBorder="1"/>
    <xf numFmtId="44" fontId="12" fillId="7" borderId="10" xfId="1" applyNumberFormat="1" applyFont="1" applyFill="1" applyBorder="1" applyAlignment="1">
      <alignment vertical="center" wrapText="1"/>
    </xf>
    <xf numFmtId="44" fontId="0" fillId="7" borderId="11" xfId="1" applyNumberFormat="1" applyFont="1" applyFill="1" applyBorder="1"/>
    <xf numFmtId="44" fontId="12" fillId="7" borderId="11" xfId="1" applyNumberFormat="1" applyFont="1" applyFill="1" applyBorder="1" applyAlignment="1">
      <alignment vertical="center" wrapText="1"/>
    </xf>
    <xf numFmtId="44" fontId="12" fillId="0" borderId="12" xfId="1" applyNumberFormat="1" applyFont="1" applyBorder="1" applyAlignment="1">
      <alignment vertical="center" wrapText="1"/>
    </xf>
    <xf numFmtId="4" fontId="0" fillId="0" borderId="16" xfId="0" applyNumberFormat="1" applyFont="1" applyBorder="1"/>
    <xf numFmtId="44" fontId="0" fillId="7" borderId="9" xfId="1" applyNumberFormat="1" applyFont="1" applyFill="1" applyBorder="1"/>
    <xf numFmtId="44" fontId="12" fillId="7" borderId="9" xfId="1" applyNumberFormat="1" applyFont="1" applyFill="1" applyBorder="1" applyAlignment="1">
      <alignment vertical="center" wrapText="1"/>
    </xf>
    <xf numFmtId="4" fontId="0" fillId="0" borderId="17" xfId="0" applyNumberFormat="1" applyFont="1" applyBorder="1"/>
    <xf numFmtId="44" fontId="12" fillId="0" borderId="19" xfId="1" applyNumberFormat="1" applyFont="1" applyBorder="1" applyAlignment="1">
      <alignment vertical="center" wrapText="1"/>
    </xf>
    <xf numFmtId="4" fontId="0" fillId="0" borderId="18" xfId="0" applyNumberFormat="1" applyFont="1" applyBorder="1"/>
    <xf numFmtId="44" fontId="12" fillId="0" borderId="20" xfId="1" applyNumberFormat="1" applyFont="1" applyBorder="1" applyAlignment="1">
      <alignment vertical="center" wrapText="1"/>
    </xf>
    <xf numFmtId="44" fontId="12" fillId="0" borderId="9" xfId="1" applyNumberFormat="1" applyFont="1" applyBorder="1" applyAlignment="1">
      <alignment vertical="center" wrapText="1"/>
    </xf>
    <xf numFmtId="4" fontId="0" fillId="0" borderId="21" xfId="0" applyNumberFormat="1" applyFont="1" applyBorder="1"/>
    <xf numFmtId="44" fontId="0" fillId="2" borderId="22" xfId="1" applyNumberFormat="1" applyFont="1" applyFill="1" applyBorder="1"/>
    <xf numFmtId="44" fontId="12" fillId="2" borderId="22" xfId="1" applyNumberFormat="1" applyFont="1" applyFill="1" applyBorder="1" applyAlignment="1">
      <alignment vertical="center" wrapText="1"/>
    </xf>
    <xf numFmtId="44" fontId="12" fillId="0" borderId="22" xfId="1" applyNumberFormat="1" applyFont="1" applyBorder="1" applyAlignment="1">
      <alignment vertical="center" wrapText="1"/>
    </xf>
    <xf numFmtId="44" fontId="12" fillId="0" borderId="23" xfId="1" applyNumberFormat="1" applyFont="1" applyBorder="1" applyAlignment="1">
      <alignment vertical="center" wrapText="1"/>
    </xf>
    <xf numFmtId="4" fontId="14" fillId="0" borderId="0" xfId="0" applyNumberFormat="1" applyFont="1"/>
    <xf numFmtId="4" fontId="0" fillId="0" borderId="17" xfId="0" applyNumberFormat="1" applyFont="1" applyFill="1" applyBorder="1"/>
    <xf numFmtId="44" fontId="0" fillId="0" borderId="10" xfId="1" applyNumberFormat="1" applyFont="1" applyFill="1" applyBorder="1"/>
    <xf numFmtId="44" fontId="12" fillId="0" borderId="10" xfId="1" applyNumberFormat="1" applyFont="1" applyFill="1" applyBorder="1" applyAlignment="1">
      <alignment vertical="center" wrapText="1"/>
    </xf>
    <xf numFmtId="44" fontId="12" fillId="0" borderId="19" xfId="1" applyNumberFormat="1" applyFont="1" applyFill="1" applyBorder="1" applyAlignment="1">
      <alignment vertical="center" wrapText="1"/>
    </xf>
    <xf numFmtId="4" fontId="0" fillId="0" borderId="18" xfId="0" applyNumberFormat="1" applyFont="1" applyFill="1" applyBorder="1"/>
    <xf numFmtId="44" fontId="0" fillId="0" borderId="11" xfId="1" applyNumberFormat="1" applyFont="1" applyFill="1" applyBorder="1"/>
    <xf numFmtId="44" fontId="12" fillId="0" borderId="11" xfId="1" applyNumberFormat="1" applyFont="1" applyFill="1" applyBorder="1" applyAlignment="1">
      <alignment vertical="center" wrapText="1"/>
    </xf>
    <xf numFmtId="44" fontId="12" fillId="0" borderId="20" xfId="1" applyNumberFormat="1" applyFont="1" applyFill="1" applyBorder="1" applyAlignment="1">
      <alignment vertical="center" wrapText="1"/>
    </xf>
    <xf numFmtId="4" fontId="0" fillId="0" borderId="16" xfId="0" applyNumberFormat="1" applyFont="1" applyFill="1" applyBorder="1"/>
    <xf numFmtId="44" fontId="0" fillId="0" borderId="9" xfId="1" applyNumberFormat="1" applyFont="1" applyFill="1" applyBorder="1"/>
    <xf numFmtId="44" fontId="12" fillId="0" borderId="9" xfId="1" applyNumberFormat="1" applyFont="1" applyFill="1" applyBorder="1" applyAlignment="1">
      <alignment vertical="center" wrapText="1"/>
    </xf>
    <xf numFmtId="44" fontId="12" fillId="0" borderId="12" xfId="1" applyNumberFormat="1" applyFont="1" applyFill="1" applyBorder="1" applyAlignment="1">
      <alignment vertical="center" wrapText="1"/>
    </xf>
    <xf numFmtId="4" fontId="0" fillId="0" borderId="13" xfId="0" applyNumberFormat="1" applyFont="1" applyFill="1" applyBorder="1"/>
    <xf numFmtId="44" fontId="0" fillId="0" borderId="14" xfId="1" applyNumberFormat="1" applyFont="1" applyFill="1" applyBorder="1"/>
    <xf numFmtId="44" fontId="12" fillId="0" borderId="14" xfId="1" applyNumberFormat="1" applyFont="1" applyFill="1" applyBorder="1" applyAlignment="1">
      <alignment vertical="center" wrapText="1"/>
    </xf>
    <xf numFmtId="44" fontId="12" fillId="0" borderId="15" xfId="1" applyNumberFormat="1" applyFont="1" applyFill="1" applyBorder="1" applyAlignment="1">
      <alignment vertical="center" wrapText="1"/>
    </xf>
    <xf numFmtId="44" fontId="13" fillId="0" borderId="10" xfId="1" applyNumberFormat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1">
    <dxf>
      <font>
        <b val="0"/>
        <i val="0"/>
      </font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mruColors>
      <color rgb="FFC4E01A"/>
      <color rgb="FFFFE69F"/>
      <color rgb="FFFFFF99"/>
      <color rgb="FF00FF00"/>
      <color rgb="FFFFF7E1"/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1524000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076450" cy="11497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314325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076450" cy="11497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390525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76450" cy="1149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1438275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2076450" cy="1149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</xdr:rowOff>
    </xdr:from>
    <xdr:to>
      <xdr:col>2</xdr:col>
      <xdr:colOff>1381125</xdr:colOff>
      <xdr:row>5</xdr:row>
      <xdr:rowOff>206744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076450" cy="1149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2</xdr:col>
      <xdr:colOff>904875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2076450" cy="11497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790575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076450" cy="11497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733425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76450" cy="11497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6</xdr:row>
      <xdr:rowOff>6719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076450" cy="11497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704850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076450" cy="11497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733425</xdr:colOff>
      <xdr:row>5</xdr:row>
      <xdr:rowOff>197219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76450" cy="1149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6:R66"/>
  <sheetViews>
    <sheetView workbookViewId="0">
      <pane xSplit="3" ySplit="8" topLeftCell="D9" activePane="bottomRight" state="frozen"/>
      <selection pane="topRight" activeCell="D1" sqref="D1"/>
      <selection pane="bottomLeft" activeCell="A4" sqref="A4"/>
      <selection pane="bottomRight" activeCell="C6" sqref="C6"/>
    </sheetView>
  </sheetViews>
  <sheetFormatPr baseColWidth="10" defaultRowHeight="15" x14ac:dyDescent="0.25"/>
  <cols>
    <col min="2" max="2" width="33.42578125" customWidth="1"/>
    <col min="3" max="3" width="27" customWidth="1"/>
    <col min="4" max="4" width="19.85546875" customWidth="1"/>
    <col min="5" max="5" width="17.85546875" customWidth="1"/>
    <col min="7" max="7" width="17" customWidth="1"/>
    <col min="8" max="8" width="14.7109375" customWidth="1"/>
    <col min="12" max="12" width="17.42578125" customWidth="1"/>
    <col min="13" max="13" width="16.140625" customWidth="1"/>
    <col min="14" max="14" width="15.85546875" customWidth="1"/>
    <col min="15" max="15" width="18.85546875" customWidth="1"/>
    <col min="16" max="16" width="19.28515625" customWidth="1"/>
  </cols>
  <sheetData>
    <row r="6" spans="1:18" ht="18.75" x14ac:dyDescent="0.25">
      <c r="B6" s="6" t="s">
        <v>109</v>
      </c>
    </row>
    <row r="7" spans="1:18" ht="15.75" thickBot="1" x14ac:dyDescent="0.3"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1:18" ht="24" thickTop="1" thickBot="1" x14ac:dyDescent="0.3">
      <c r="A8" s="42" t="s">
        <v>9</v>
      </c>
      <c r="B8" s="43" t="s">
        <v>10</v>
      </c>
      <c r="C8" s="43" t="s">
        <v>0</v>
      </c>
      <c r="D8" s="43" t="s">
        <v>11</v>
      </c>
      <c r="E8" s="43" t="s">
        <v>12</v>
      </c>
      <c r="F8" s="43" t="s">
        <v>107</v>
      </c>
      <c r="G8" s="43" t="s">
        <v>13</v>
      </c>
      <c r="H8" s="43" t="s">
        <v>14</v>
      </c>
      <c r="I8" s="43" t="s">
        <v>15</v>
      </c>
      <c r="J8" s="43" t="s">
        <v>106</v>
      </c>
      <c r="K8" s="43" t="s">
        <v>16</v>
      </c>
      <c r="L8" s="43" t="s">
        <v>17</v>
      </c>
      <c r="M8" s="43" t="s">
        <v>72</v>
      </c>
      <c r="N8" s="43" t="s">
        <v>8</v>
      </c>
      <c r="O8" s="43" t="s">
        <v>18</v>
      </c>
      <c r="P8" s="43" t="s">
        <v>73</v>
      </c>
    </row>
    <row r="9" spans="1:18" ht="15.75" thickTop="1" x14ac:dyDescent="0.25">
      <c r="A9" s="2" t="s">
        <v>19</v>
      </c>
      <c r="B9" s="2" t="s">
        <v>20</v>
      </c>
      <c r="C9" s="2"/>
    </row>
    <row r="10" spans="1:18" x14ac:dyDescent="0.25">
      <c r="A10" t="s">
        <v>21</v>
      </c>
      <c r="B10" t="s">
        <v>22</v>
      </c>
      <c r="C10" t="s">
        <v>25</v>
      </c>
      <c r="D10">
        <v>16954.95</v>
      </c>
      <c r="E10">
        <f>D10</f>
        <v>16954.95</v>
      </c>
      <c r="F10" s="15">
        <v>0</v>
      </c>
      <c r="G10">
        <v>3246.93</v>
      </c>
      <c r="H10">
        <v>188.65</v>
      </c>
      <c r="I10" s="15">
        <v>0</v>
      </c>
      <c r="J10" s="15">
        <v>0</v>
      </c>
      <c r="K10" s="15">
        <v>0</v>
      </c>
      <c r="L10" s="11">
        <f>SUM(F10:K10)</f>
        <v>3435.58</v>
      </c>
      <c r="M10" s="5">
        <f>E10-L10</f>
        <v>13519.37</v>
      </c>
      <c r="N10" s="10">
        <v>1223.77</v>
      </c>
      <c r="O10" s="10">
        <v>2797.56</v>
      </c>
      <c r="P10" s="35">
        <f>SUM(N10:O10)</f>
        <v>4021.33</v>
      </c>
    </row>
    <row r="11" spans="1:18" x14ac:dyDescent="0.25">
      <c r="A11" t="s">
        <v>23</v>
      </c>
      <c r="B11" t="s">
        <v>24</v>
      </c>
      <c r="C11" t="s">
        <v>3</v>
      </c>
      <c r="D11">
        <v>4850</v>
      </c>
      <c r="E11">
        <f t="shared" ref="E11:E19" si="0">D11</f>
        <v>4850</v>
      </c>
      <c r="F11" s="15">
        <v>0</v>
      </c>
      <c r="G11">
        <v>491.69</v>
      </c>
      <c r="H11">
        <v>44.835000000000001</v>
      </c>
      <c r="I11" s="15">
        <v>0</v>
      </c>
      <c r="J11" s="15">
        <v>0</v>
      </c>
      <c r="K11" s="15">
        <v>0</v>
      </c>
      <c r="L11" s="11">
        <f>SUM(F11:K11)</f>
        <v>536.52499999999998</v>
      </c>
      <c r="M11" s="5">
        <f t="shared" ref="M11:M23" si="1">E11-L11</f>
        <v>4313.4750000000004</v>
      </c>
      <c r="N11" s="10">
        <v>480.14</v>
      </c>
      <c r="O11" s="10">
        <v>800.25</v>
      </c>
      <c r="P11" s="35">
        <f t="shared" ref="P11:P12" si="2">SUM(N11:O11)</f>
        <v>1280.3899999999999</v>
      </c>
    </row>
    <row r="12" spans="1:18" x14ac:dyDescent="0.25">
      <c r="A12" t="s">
        <v>41</v>
      </c>
      <c r="B12" t="s">
        <v>42</v>
      </c>
      <c r="C12" t="s">
        <v>2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ref="L12" si="3">SUM(G12:K12)</f>
        <v>0</v>
      </c>
      <c r="M12" s="18">
        <f t="shared" si="1"/>
        <v>0</v>
      </c>
      <c r="N12" s="36">
        <v>0</v>
      </c>
      <c r="O12" s="36">
        <v>0</v>
      </c>
      <c r="P12" s="35">
        <f t="shared" si="2"/>
        <v>0</v>
      </c>
    </row>
    <row r="13" spans="1:18" x14ac:dyDescent="0.25">
      <c r="A13" s="7" t="s">
        <v>26</v>
      </c>
      <c r="B13" s="30"/>
      <c r="D13" s="34">
        <f>SUM(D10:D12)</f>
        <v>21804.95</v>
      </c>
      <c r="E13" s="34">
        <f t="shared" ref="E13:P13" si="4">SUM(E10:E12)</f>
        <v>21804.95</v>
      </c>
      <c r="F13" s="34">
        <f t="shared" si="4"/>
        <v>0</v>
      </c>
      <c r="G13" s="34">
        <f t="shared" si="4"/>
        <v>3738.62</v>
      </c>
      <c r="H13" s="34">
        <f t="shared" si="4"/>
        <v>233.48500000000001</v>
      </c>
      <c r="I13" s="34">
        <f t="shared" si="4"/>
        <v>0</v>
      </c>
      <c r="J13" s="34">
        <f t="shared" si="4"/>
        <v>0</v>
      </c>
      <c r="K13" s="34">
        <f t="shared" si="4"/>
        <v>0</v>
      </c>
      <c r="L13" s="34">
        <f t="shared" si="4"/>
        <v>3972.105</v>
      </c>
      <c r="M13" s="34">
        <f t="shared" si="4"/>
        <v>17832.845000000001</v>
      </c>
      <c r="N13" s="34">
        <f t="shared" si="4"/>
        <v>1703.9099999999999</v>
      </c>
      <c r="O13" s="34">
        <f t="shared" si="4"/>
        <v>3597.81</v>
      </c>
      <c r="P13" s="34">
        <f t="shared" si="4"/>
        <v>5301.7199999999993</v>
      </c>
    </row>
    <row r="15" spans="1:18" x14ac:dyDescent="0.25">
      <c r="A15" s="2" t="s">
        <v>27</v>
      </c>
      <c r="B15" s="2" t="s">
        <v>28</v>
      </c>
      <c r="R15" s="11"/>
    </row>
    <row r="16" spans="1:18" x14ac:dyDescent="0.25">
      <c r="A16" t="s">
        <v>29</v>
      </c>
      <c r="B16" t="s">
        <v>37</v>
      </c>
      <c r="C16" t="s">
        <v>1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>SUM(F16:K16)</f>
        <v>0</v>
      </c>
      <c r="M16" s="18">
        <f t="shared" si="1"/>
        <v>0</v>
      </c>
      <c r="N16" s="36">
        <v>0</v>
      </c>
      <c r="O16" s="36">
        <v>0</v>
      </c>
      <c r="P16" s="35">
        <f>N16+O16</f>
        <v>0</v>
      </c>
    </row>
    <row r="17" spans="1:16" x14ac:dyDescent="0.25">
      <c r="A17" t="s">
        <v>30</v>
      </c>
      <c r="B17" t="s">
        <v>38</v>
      </c>
      <c r="C17" t="s">
        <v>74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f t="shared" ref="L17:L21" si="5">SUM(F17:K17)</f>
        <v>0</v>
      </c>
      <c r="M17" s="18">
        <f t="shared" si="1"/>
        <v>0</v>
      </c>
      <c r="N17" s="36">
        <v>0</v>
      </c>
      <c r="O17" s="36">
        <v>0</v>
      </c>
      <c r="P17" s="35">
        <f>N17+O17</f>
        <v>0</v>
      </c>
    </row>
    <row r="18" spans="1:16" x14ac:dyDescent="0.25">
      <c r="A18" t="s">
        <v>31</v>
      </c>
      <c r="B18" t="s">
        <v>90</v>
      </c>
      <c r="C18" t="s">
        <v>75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f t="shared" si="5"/>
        <v>0</v>
      </c>
      <c r="M18" s="18">
        <f t="shared" si="1"/>
        <v>0</v>
      </c>
      <c r="N18" s="36">
        <v>0</v>
      </c>
      <c r="O18" s="36">
        <v>0</v>
      </c>
      <c r="P18" s="35">
        <f>N18+O18</f>
        <v>0</v>
      </c>
    </row>
    <row r="19" spans="1:16" x14ac:dyDescent="0.25">
      <c r="A19" t="s">
        <v>32</v>
      </c>
      <c r="B19" t="s">
        <v>90</v>
      </c>
      <c r="C19" t="s">
        <v>77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f t="shared" si="5"/>
        <v>0</v>
      </c>
      <c r="M19" s="18">
        <f t="shared" si="1"/>
        <v>0</v>
      </c>
      <c r="N19" s="36">
        <v>0</v>
      </c>
      <c r="O19" s="36">
        <v>0</v>
      </c>
      <c r="P19" s="35">
        <f>N19+O19</f>
        <v>0</v>
      </c>
    </row>
    <row r="20" spans="1:16" x14ac:dyDescent="0.25">
      <c r="A20" t="s">
        <v>33</v>
      </c>
      <c r="B20" t="s">
        <v>86</v>
      </c>
      <c r="C20" t="s">
        <v>5</v>
      </c>
      <c r="D20">
        <v>5000</v>
      </c>
      <c r="E20">
        <f>D20</f>
        <v>5000</v>
      </c>
      <c r="F20" s="15">
        <v>0</v>
      </c>
      <c r="G20">
        <v>518.57000000000005</v>
      </c>
      <c r="H20">
        <v>46.61</v>
      </c>
      <c r="I20" s="15">
        <v>0</v>
      </c>
      <c r="J20" s="15">
        <v>0</v>
      </c>
      <c r="K20" s="15">
        <v>0</v>
      </c>
      <c r="L20">
        <f t="shared" si="5"/>
        <v>565.18000000000006</v>
      </c>
      <c r="M20" s="5">
        <f t="shared" si="1"/>
        <v>4434.82</v>
      </c>
      <c r="N20" s="10">
        <v>489.36</v>
      </c>
      <c r="O20" s="10">
        <v>825</v>
      </c>
      <c r="P20" s="35">
        <f>N20+O20</f>
        <v>1314.3600000000001</v>
      </c>
    </row>
    <row r="21" spans="1:16" x14ac:dyDescent="0.25">
      <c r="A21" t="s">
        <v>34</v>
      </c>
      <c r="B21" t="s">
        <v>87</v>
      </c>
      <c r="C21" t="s">
        <v>39</v>
      </c>
      <c r="D21">
        <v>4500</v>
      </c>
      <c r="E21">
        <f t="shared" ref="E21:E22" si="6">D21</f>
        <v>4500</v>
      </c>
      <c r="F21" s="15">
        <v>0</v>
      </c>
      <c r="G21">
        <v>428.97</v>
      </c>
      <c r="H21">
        <v>40.67</v>
      </c>
      <c r="I21" s="15">
        <v>0</v>
      </c>
      <c r="J21" s="15">
        <v>0</v>
      </c>
      <c r="K21" s="15">
        <v>0</v>
      </c>
      <c r="L21">
        <f t="shared" si="5"/>
        <v>469.64000000000004</v>
      </c>
      <c r="M21" s="5">
        <f t="shared" si="1"/>
        <v>4030.36</v>
      </c>
      <c r="N21" s="10">
        <v>458.64</v>
      </c>
      <c r="O21" s="10">
        <v>742.5</v>
      </c>
      <c r="P21" s="35">
        <f t="shared" ref="P21:P23" si="7">N21+O21</f>
        <v>1201.1399999999999</v>
      </c>
    </row>
    <row r="22" spans="1:16" x14ac:dyDescent="0.25">
      <c r="A22" t="s">
        <v>35</v>
      </c>
      <c r="B22" t="s">
        <v>89</v>
      </c>
      <c r="C22" t="s">
        <v>4</v>
      </c>
      <c r="D22">
        <v>2700</v>
      </c>
      <c r="E22">
        <f t="shared" si="6"/>
        <v>2700</v>
      </c>
      <c r="F22" s="15">
        <v>0</v>
      </c>
      <c r="G22">
        <v>188.33</v>
      </c>
      <c r="H22">
        <v>19.29</v>
      </c>
      <c r="I22" s="15">
        <v>0</v>
      </c>
      <c r="J22" s="15">
        <v>0</v>
      </c>
      <c r="K22" s="15">
        <v>0</v>
      </c>
      <c r="L22">
        <f>SUM(F22:K22)</f>
        <v>207.62</v>
      </c>
      <c r="M22" s="5">
        <f t="shared" si="1"/>
        <v>2492.38</v>
      </c>
      <c r="N22" s="10">
        <v>348.07</v>
      </c>
      <c r="O22" s="10">
        <v>445.5</v>
      </c>
      <c r="P22" s="35">
        <f t="shared" si="7"/>
        <v>793.56999999999994</v>
      </c>
    </row>
    <row r="23" spans="1:16" x14ac:dyDescent="0.25">
      <c r="A23" t="s">
        <v>36</v>
      </c>
      <c r="B23" t="s">
        <v>88</v>
      </c>
      <c r="C23" t="s">
        <v>40</v>
      </c>
      <c r="D23">
        <v>3150</v>
      </c>
      <c r="E23">
        <f>SUM(D23:D23)</f>
        <v>3150</v>
      </c>
      <c r="F23" s="15">
        <v>0</v>
      </c>
      <c r="G23">
        <v>237.29</v>
      </c>
      <c r="H23">
        <v>24.64</v>
      </c>
      <c r="I23" s="15">
        <v>0</v>
      </c>
      <c r="J23" s="15">
        <v>0</v>
      </c>
      <c r="K23" s="15">
        <v>0</v>
      </c>
      <c r="L23">
        <f>SUM(F23:K23)</f>
        <v>261.93</v>
      </c>
      <c r="M23" s="5">
        <f t="shared" si="1"/>
        <v>2888.07</v>
      </c>
      <c r="N23" s="10">
        <v>375.71</v>
      </c>
      <c r="O23" s="10">
        <v>519.75</v>
      </c>
      <c r="P23" s="35">
        <f t="shared" si="7"/>
        <v>895.46</v>
      </c>
    </row>
    <row r="24" spans="1:16" x14ac:dyDescent="0.25">
      <c r="A24" s="2" t="s">
        <v>26</v>
      </c>
      <c r="D24" s="34">
        <f>SUM(D16:D23)</f>
        <v>15350</v>
      </c>
      <c r="E24" s="34">
        <f>SUM(E16:E23)</f>
        <v>15350</v>
      </c>
      <c r="F24" s="34">
        <f t="shared" ref="F24:M24" si="8">SUM(F16:F23)</f>
        <v>0</v>
      </c>
      <c r="G24" s="34">
        <f t="shared" si="8"/>
        <v>1373.16</v>
      </c>
      <c r="H24" s="34">
        <f t="shared" si="8"/>
        <v>131.20999999999998</v>
      </c>
      <c r="I24" s="34">
        <f t="shared" si="8"/>
        <v>0</v>
      </c>
      <c r="J24" s="34">
        <f t="shared" si="8"/>
        <v>0</v>
      </c>
      <c r="K24" s="34">
        <f t="shared" si="8"/>
        <v>0</v>
      </c>
      <c r="L24" s="34">
        <f t="shared" si="8"/>
        <v>1504.3700000000001</v>
      </c>
      <c r="M24" s="34">
        <f t="shared" si="8"/>
        <v>13845.630000000001</v>
      </c>
      <c r="N24" s="34">
        <f t="shared" ref="N24" si="9">SUM(N16:N23)</f>
        <v>1671.78</v>
      </c>
      <c r="O24" s="34">
        <f t="shared" ref="O24" si="10">SUM(O16:O23)</f>
        <v>2532.75</v>
      </c>
      <c r="P24" s="34">
        <f t="shared" ref="P24" si="11">SUM(P16:P23)</f>
        <v>4204.53</v>
      </c>
    </row>
    <row r="25" spans="1:16" x14ac:dyDescent="0.25">
      <c r="A25" s="2"/>
    </row>
    <row r="26" spans="1:16" x14ac:dyDescent="0.25">
      <c r="A26" s="2" t="s">
        <v>43</v>
      </c>
      <c r="B26" s="2" t="s">
        <v>44</v>
      </c>
    </row>
    <row r="27" spans="1:16" x14ac:dyDescent="0.25">
      <c r="A27" t="s">
        <v>45</v>
      </c>
      <c r="B27" t="s">
        <v>90</v>
      </c>
      <c r="C27" t="s">
        <v>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f t="shared" ref="L27:L28" si="12">SUM(F27:K27)</f>
        <v>0</v>
      </c>
      <c r="M27" s="18">
        <v>0</v>
      </c>
      <c r="N27" s="36">
        <v>0</v>
      </c>
      <c r="O27" s="36">
        <v>0</v>
      </c>
      <c r="P27" s="35">
        <v>0</v>
      </c>
    </row>
    <row r="28" spans="1:16" x14ac:dyDescent="0.25">
      <c r="A28" t="s">
        <v>46</v>
      </c>
      <c r="B28" t="s">
        <v>91</v>
      </c>
      <c r="C28" t="s">
        <v>76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 t="shared" si="12"/>
        <v>0</v>
      </c>
      <c r="M28" s="18">
        <v>0</v>
      </c>
      <c r="N28" s="36">
        <v>0</v>
      </c>
      <c r="O28" s="36">
        <v>0</v>
      </c>
      <c r="P28" s="35">
        <v>0</v>
      </c>
    </row>
    <row r="29" spans="1:16" x14ac:dyDescent="0.25">
      <c r="A29" s="2" t="s">
        <v>26</v>
      </c>
      <c r="D29" s="34">
        <f>SUM(D27:D28)</f>
        <v>0</v>
      </c>
      <c r="E29" s="34">
        <f t="shared" ref="E29:M29" si="13">SUM(E27:E28)</f>
        <v>0</v>
      </c>
      <c r="F29" s="34">
        <f t="shared" si="13"/>
        <v>0</v>
      </c>
      <c r="G29" s="34">
        <f t="shared" si="13"/>
        <v>0</v>
      </c>
      <c r="H29" s="34">
        <f t="shared" si="13"/>
        <v>0</v>
      </c>
      <c r="I29" s="34">
        <f t="shared" si="13"/>
        <v>0</v>
      </c>
      <c r="J29" s="34">
        <f t="shared" si="13"/>
        <v>0</v>
      </c>
      <c r="K29" s="34">
        <f t="shared" si="13"/>
        <v>0</v>
      </c>
      <c r="L29" s="34">
        <f t="shared" si="13"/>
        <v>0</v>
      </c>
      <c r="M29" s="34">
        <f t="shared" si="13"/>
        <v>0</v>
      </c>
      <c r="N29" s="34">
        <f t="shared" ref="N29" si="14">SUM(N27:N28)</f>
        <v>0</v>
      </c>
      <c r="O29" s="34">
        <f t="shared" ref="O29" si="15">SUM(O27:O28)</f>
        <v>0</v>
      </c>
      <c r="P29" s="34">
        <f t="shared" ref="P29" si="16">SUM(P27:P28)</f>
        <v>0</v>
      </c>
    </row>
    <row r="31" spans="1:16" x14ac:dyDescent="0.25">
      <c r="A31" s="2" t="s">
        <v>43</v>
      </c>
      <c r="B31" s="2" t="s">
        <v>47</v>
      </c>
    </row>
    <row r="32" spans="1:16" x14ac:dyDescent="0.25">
      <c r="A32" t="s">
        <v>48</v>
      </c>
      <c r="B32" t="s">
        <v>93</v>
      </c>
      <c r="C32" t="s">
        <v>78</v>
      </c>
      <c r="D32">
        <v>5350</v>
      </c>
      <c r="E32">
        <f>D32</f>
        <v>5350</v>
      </c>
      <c r="F32" s="15">
        <v>0</v>
      </c>
      <c r="G32">
        <v>588.20000000000005</v>
      </c>
      <c r="H32">
        <v>50.77</v>
      </c>
      <c r="I32" s="15">
        <v>0</v>
      </c>
      <c r="J32" s="15">
        <v>0</v>
      </c>
      <c r="K32" s="15">
        <v>0</v>
      </c>
      <c r="L32">
        <f>SUM(F32:K32)</f>
        <v>638.97</v>
      </c>
      <c r="M32" s="5">
        <f>E32-L32</f>
        <v>4711.03</v>
      </c>
      <c r="N32" s="10">
        <v>510.86</v>
      </c>
      <c r="O32" s="10">
        <v>882.75</v>
      </c>
      <c r="P32" s="35">
        <f>N32+O32</f>
        <v>1393.6100000000001</v>
      </c>
    </row>
    <row r="33" spans="1:16" x14ac:dyDescent="0.25">
      <c r="A33" t="s">
        <v>49</v>
      </c>
      <c r="B33" t="s">
        <v>90</v>
      </c>
      <c r="C33" t="s">
        <v>79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f>SUM(F33:K33)</f>
        <v>0</v>
      </c>
      <c r="M33" s="18">
        <v>0</v>
      </c>
      <c r="N33" s="36">
        <v>0</v>
      </c>
      <c r="O33" s="36">
        <v>0</v>
      </c>
      <c r="P33" s="35">
        <v>0</v>
      </c>
    </row>
    <row r="34" spans="1:16" x14ac:dyDescent="0.25">
      <c r="A34" s="2" t="s">
        <v>26</v>
      </c>
      <c r="D34" s="34">
        <f>SUM(D32:D33)</f>
        <v>5350</v>
      </c>
      <c r="E34" s="34">
        <f t="shared" ref="E34:M34" si="17">SUM(E32:E33)</f>
        <v>5350</v>
      </c>
      <c r="F34" s="34">
        <f t="shared" si="17"/>
        <v>0</v>
      </c>
      <c r="G34" s="34">
        <f t="shared" si="17"/>
        <v>588.20000000000005</v>
      </c>
      <c r="H34" s="34">
        <f t="shared" si="17"/>
        <v>50.77</v>
      </c>
      <c r="I34" s="34">
        <f t="shared" si="17"/>
        <v>0</v>
      </c>
      <c r="J34" s="34">
        <f t="shared" si="17"/>
        <v>0</v>
      </c>
      <c r="K34" s="34">
        <f t="shared" si="17"/>
        <v>0</v>
      </c>
      <c r="L34" s="34">
        <f t="shared" si="17"/>
        <v>638.97</v>
      </c>
      <c r="M34" s="34">
        <f t="shared" si="17"/>
        <v>4711.03</v>
      </c>
      <c r="N34" s="34">
        <f t="shared" ref="N34" si="18">SUM(N32:N33)</f>
        <v>510.86</v>
      </c>
      <c r="O34" s="34">
        <f t="shared" ref="O34" si="19">SUM(O32:O33)</f>
        <v>882.75</v>
      </c>
      <c r="P34" s="34">
        <f t="shared" ref="P34" si="20">SUM(P32:P33)</f>
        <v>1393.6100000000001</v>
      </c>
    </row>
    <row r="36" spans="1:16" x14ac:dyDescent="0.25">
      <c r="A36" s="2" t="s">
        <v>50</v>
      </c>
      <c r="B36" s="2" t="s">
        <v>51</v>
      </c>
    </row>
    <row r="37" spans="1:16" x14ac:dyDescent="0.25">
      <c r="A37" t="s">
        <v>52</v>
      </c>
      <c r="B37" t="s">
        <v>97</v>
      </c>
      <c r="C37" t="s">
        <v>80</v>
      </c>
      <c r="D37">
        <v>5350</v>
      </c>
      <c r="E37">
        <f t="shared" ref="E37:E47" si="21">D37</f>
        <v>5350</v>
      </c>
      <c r="F37" s="15">
        <v>0</v>
      </c>
      <c r="G37">
        <v>588.20000000000005</v>
      </c>
      <c r="H37">
        <v>50.77</v>
      </c>
      <c r="I37" s="15">
        <v>0</v>
      </c>
      <c r="J37" s="15">
        <v>0</v>
      </c>
      <c r="K37" s="15">
        <v>0</v>
      </c>
      <c r="L37">
        <f>SUM(F37:K37)</f>
        <v>638.97</v>
      </c>
      <c r="M37" s="5">
        <f t="shared" ref="M37:M47" si="22">E37-L37</f>
        <v>4711.03</v>
      </c>
      <c r="N37" s="10">
        <v>510.86</v>
      </c>
      <c r="O37" s="10">
        <v>882.75</v>
      </c>
      <c r="P37" s="35">
        <f t="shared" ref="P37:P47" si="23">N37+O37</f>
        <v>1393.6100000000001</v>
      </c>
    </row>
    <row r="38" spans="1:16" x14ac:dyDescent="0.25">
      <c r="A38" t="s">
        <v>53</v>
      </c>
      <c r="B38" t="s">
        <v>100</v>
      </c>
      <c r="C38" t="s">
        <v>80</v>
      </c>
      <c r="D38">
        <v>5350</v>
      </c>
      <c r="E38">
        <f t="shared" si="21"/>
        <v>5350</v>
      </c>
      <c r="F38" s="15">
        <v>0</v>
      </c>
      <c r="G38">
        <v>588.20000000000005</v>
      </c>
      <c r="H38">
        <v>50.77</v>
      </c>
      <c r="I38" s="15">
        <v>0</v>
      </c>
      <c r="J38" s="15">
        <v>0</v>
      </c>
      <c r="K38" s="15">
        <v>0</v>
      </c>
      <c r="L38">
        <f t="shared" ref="L38:L47" si="24">SUM(F38:K38)</f>
        <v>638.97</v>
      </c>
      <c r="M38" s="5">
        <f t="shared" si="22"/>
        <v>4711.03</v>
      </c>
      <c r="N38" s="10">
        <v>510.86</v>
      </c>
      <c r="O38" s="10">
        <v>882.75</v>
      </c>
      <c r="P38" s="35">
        <f t="shared" si="23"/>
        <v>1393.6100000000001</v>
      </c>
    </row>
    <row r="39" spans="1:16" x14ac:dyDescent="0.25">
      <c r="A39" t="s">
        <v>54</v>
      </c>
      <c r="B39" t="s">
        <v>96</v>
      </c>
      <c r="C39" t="s">
        <v>78</v>
      </c>
      <c r="D39">
        <v>5350</v>
      </c>
      <c r="E39">
        <f t="shared" si="21"/>
        <v>5350</v>
      </c>
      <c r="F39" s="15">
        <v>0</v>
      </c>
      <c r="G39">
        <v>588.20000000000005</v>
      </c>
      <c r="H39">
        <v>50.77</v>
      </c>
      <c r="I39" s="15">
        <v>0</v>
      </c>
      <c r="J39" s="15">
        <v>0</v>
      </c>
      <c r="K39" s="15">
        <v>0</v>
      </c>
      <c r="L39">
        <f t="shared" si="24"/>
        <v>638.97</v>
      </c>
      <c r="M39" s="5">
        <f t="shared" si="22"/>
        <v>4711.03</v>
      </c>
      <c r="N39" s="10">
        <v>510.86</v>
      </c>
      <c r="O39" s="10">
        <v>882.75</v>
      </c>
      <c r="P39" s="35">
        <f t="shared" si="23"/>
        <v>1393.6100000000001</v>
      </c>
    </row>
    <row r="40" spans="1:16" x14ac:dyDescent="0.25">
      <c r="A40" t="s">
        <v>55</v>
      </c>
      <c r="B40" t="s">
        <v>104</v>
      </c>
      <c r="C40" t="s">
        <v>78</v>
      </c>
      <c r="D40">
        <v>5350</v>
      </c>
      <c r="E40">
        <f t="shared" si="21"/>
        <v>5350</v>
      </c>
      <c r="F40" s="15">
        <v>0</v>
      </c>
      <c r="G40">
        <v>588.20000000000005</v>
      </c>
      <c r="H40">
        <v>50.77</v>
      </c>
      <c r="I40" s="15">
        <v>0</v>
      </c>
      <c r="J40" s="15">
        <v>0</v>
      </c>
      <c r="K40" s="15">
        <v>0</v>
      </c>
      <c r="L40">
        <f t="shared" si="24"/>
        <v>638.97</v>
      </c>
      <c r="M40" s="5">
        <f t="shared" si="22"/>
        <v>4711.03</v>
      </c>
      <c r="N40" s="10">
        <v>510.86</v>
      </c>
      <c r="O40" s="10">
        <v>882.75</v>
      </c>
      <c r="P40" s="35">
        <f t="shared" si="23"/>
        <v>1393.6100000000001</v>
      </c>
    </row>
    <row r="41" spans="1:16" x14ac:dyDescent="0.25">
      <c r="A41" t="s">
        <v>56</v>
      </c>
      <c r="B41" t="s">
        <v>94</v>
      </c>
      <c r="C41" t="s">
        <v>81</v>
      </c>
      <c r="D41">
        <v>5350</v>
      </c>
      <c r="E41">
        <f t="shared" si="21"/>
        <v>5350</v>
      </c>
      <c r="F41" s="15">
        <v>0</v>
      </c>
      <c r="G41">
        <v>588.20000000000005</v>
      </c>
      <c r="H41">
        <v>50.77</v>
      </c>
      <c r="I41" s="15">
        <v>0</v>
      </c>
      <c r="J41" s="15">
        <v>0</v>
      </c>
      <c r="K41" s="15">
        <v>0</v>
      </c>
      <c r="L41">
        <f t="shared" si="24"/>
        <v>638.97</v>
      </c>
      <c r="M41" s="5">
        <f t="shared" si="22"/>
        <v>4711.03</v>
      </c>
      <c r="N41" s="10">
        <v>510.86</v>
      </c>
      <c r="O41" s="10">
        <v>882.75</v>
      </c>
      <c r="P41" s="35">
        <f t="shared" si="23"/>
        <v>1393.6100000000001</v>
      </c>
    </row>
    <row r="42" spans="1:16" x14ac:dyDescent="0.25">
      <c r="A42" t="s">
        <v>57</v>
      </c>
      <c r="B42" t="s">
        <v>98</v>
      </c>
      <c r="C42" t="s">
        <v>81</v>
      </c>
      <c r="D42">
        <v>5350</v>
      </c>
      <c r="E42">
        <f t="shared" si="21"/>
        <v>5350</v>
      </c>
      <c r="F42" s="15">
        <v>0</v>
      </c>
      <c r="G42">
        <v>588.20000000000005</v>
      </c>
      <c r="H42">
        <v>50.77</v>
      </c>
      <c r="I42" s="15">
        <v>0</v>
      </c>
      <c r="J42" s="15">
        <v>0</v>
      </c>
      <c r="K42" s="15">
        <v>0</v>
      </c>
      <c r="L42">
        <f t="shared" si="24"/>
        <v>638.97</v>
      </c>
      <c r="M42" s="5">
        <f t="shared" si="22"/>
        <v>4711.03</v>
      </c>
      <c r="N42" s="10">
        <v>510.86</v>
      </c>
      <c r="O42" s="10">
        <v>882.75</v>
      </c>
      <c r="P42" s="35">
        <f t="shared" si="23"/>
        <v>1393.6100000000001</v>
      </c>
    </row>
    <row r="43" spans="1:16" x14ac:dyDescent="0.25">
      <c r="A43" t="s">
        <v>58</v>
      </c>
      <c r="B43" t="s">
        <v>101</v>
      </c>
      <c r="C43" t="s">
        <v>81</v>
      </c>
      <c r="D43">
        <v>5350</v>
      </c>
      <c r="E43">
        <f t="shared" si="21"/>
        <v>5350</v>
      </c>
      <c r="F43" s="15">
        <v>0</v>
      </c>
      <c r="G43">
        <v>588.20000000000005</v>
      </c>
      <c r="H43">
        <v>50.77</v>
      </c>
      <c r="I43" s="15">
        <v>0</v>
      </c>
      <c r="J43" s="15">
        <v>0</v>
      </c>
      <c r="K43" s="15">
        <v>0</v>
      </c>
      <c r="L43">
        <f t="shared" si="24"/>
        <v>638.97</v>
      </c>
      <c r="M43" s="5">
        <f t="shared" si="22"/>
        <v>4711.03</v>
      </c>
      <c r="N43" s="10">
        <v>510.86</v>
      </c>
      <c r="O43" s="10">
        <v>882.75</v>
      </c>
      <c r="P43" s="35">
        <f t="shared" si="23"/>
        <v>1393.6100000000001</v>
      </c>
    </row>
    <row r="44" spans="1:16" x14ac:dyDescent="0.25">
      <c r="A44" t="s">
        <v>59</v>
      </c>
      <c r="B44" t="s">
        <v>95</v>
      </c>
      <c r="C44" t="s">
        <v>82</v>
      </c>
      <c r="D44">
        <v>5350</v>
      </c>
      <c r="E44">
        <f t="shared" si="21"/>
        <v>5350</v>
      </c>
      <c r="F44" s="15">
        <v>0</v>
      </c>
      <c r="G44">
        <v>588.20000000000005</v>
      </c>
      <c r="H44">
        <v>50.77</v>
      </c>
      <c r="I44" s="15">
        <v>0</v>
      </c>
      <c r="J44" s="15">
        <v>0</v>
      </c>
      <c r="K44" s="15">
        <v>0</v>
      </c>
      <c r="L44">
        <f t="shared" si="24"/>
        <v>638.97</v>
      </c>
      <c r="M44" s="5">
        <f t="shared" si="22"/>
        <v>4711.03</v>
      </c>
      <c r="N44" s="10">
        <v>510.86</v>
      </c>
      <c r="O44" s="10">
        <v>882.75</v>
      </c>
      <c r="P44" s="35">
        <f t="shared" si="23"/>
        <v>1393.6100000000001</v>
      </c>
    </row>
    <row r="45" spans="1:16" x14ac:dyDescent="0.25">
      <c r="A45" t="s">
        <v>60</v>
      </c>
      <c r="B45" t="s">
        <v>102</v>
      </c>
      <c r="C45" t="s">
        <v>82</v>
      </c>
      <c r="D45">
        <v>5350</v>
      </c>
      <c r="E45">
        <f t="shared" si="21"/>
        <v>5350</v>
      </c>
      <c r="F45" s="15">
        <v>0</v>
      </c>
      <c r="G45">
        <v>588.20000000000005</v>
      </c>
      <c r="H45">
        <v>50.77</v>
      </c>
      <c r="I45" s="15">
        <v>0</v>
      </c>
      <c r="J45" s="15">
        <v>0</v>
      </c>
      <c r="K45" s="15">
        <v>0</v>
      </c>
      <c r="L45">
        <f t="shared" si="24"/>
        <v>638.97</v>
      </c>
      <c r="M45" s="5">
        <f t="shared" si="22"/>
        <v>4711.03</v>
      </c>
      <c r="N45" s="10">
        <v>510.86</v>
      </c>
      <c r="O45" s="10">
        <v>882.75</v>
      </c>
      <c r="P45" s="35">
        <f t="shared" si="23"/>
        <v>1393.6100000000001</v>
      </c>
    </row>
    <row r="46" spans="1:16" x14ac:dyDescent="0.25">
      <c r="A46" t="s">
        <v>61</v>
      </c>
      <c r="B46" t="s">
        <v>85</v>
      </c>
      <c r="C46" t="s">
        <v>83</v>
      </c>
      <c r="D46">
        <v>5350</v>
      </c>
      <c r="E46">
        <f t="shared" si="21"/>
        <v>5350</v>
      </c>
      <c r="F46" s="15">
        <v>0</v>
      </c>
      <c r="G46">
        <v>588.20000000000005</v>
      </c>
      <c r="H46">
        <v>50.77</v>
      </c>
      <c r="I46" s="15">
        <v>0</v>
      </c>
      <c r="J46" s="15">
        <v>0</v>
      </c>
      <c r="K46" s="15">
        <v>0</v>
      </c>
      <c r="L46">
        <f t="shared" si="24"/>
        <v>638.97</v>
      </c>
      <c r="M46" s="5">
        <f t="shared" si="22"/>
        <v>4711.03</v>
      </c>
      <c r="N46" s="10">
        <v>510.86</v>
      </c>
      <c r="O46" s="10">
        <v>882.75</v>
      </c>
      <c r="P46" s="35">
        <f t="shared" si="23"/>
        <v>1393.6100000000001</v>
      </c>
    </row>
    <row r="47" spans="1:16" x14ac:dyDescent="0.25">
      <c r="A47" t="s">
        <v>62</v>
      </c>
      <c r="B47" t="s">
        <v>103</v>
      </c>
      <c r="C47" t="s">
        <v>83</v>
      </c>
      <c r="D47">
        <v>5350</v>
      </c>
      <c r="E47">
        <f t="shared" si="21"/>
        <v>5350</v>
      </c>
      <c r="F47" s="15">
        <v>0</v>
      </c>
      <c r="G47">
        <v>588.20000000000005</v>
      </c>
      <c r="H47">
        <v>50.77</v>
      </c>
      <c r="I47" s="15">
        <v>0</v>
      </c>
      <c r="J47" s="15">
        <v>0</v>
      </c>
      <c r="K47" s="15">
        <v>0</v>
      </c>
      <c r="L47">
        <f t="shared" si="24"/>
        <v>638.97</v>
      </c>
      <c r="M47" s="5">
        <f t="shared" si="22"/>
        <v>4711.03</v>
      </c>
      <c r="N47" s="10">
        <v>510.86</v>
      </c>
      <c r="O47" s="10">
        <v>882.75</v>
      </c>
      <c r="P47" s="35">
        <f t="shared" si="23"/>
        <v>1393.6100000000001</v>
      </c>
    </row>
    <row r="48" spans="1:16" x14ac:dyDescent="0.25">
      <c r="A48" s="2" t="s">
        <v>26</v>
      </c>
      <c r="D48" s="34">
        <f>SUM(D37:D47)</f>
        <v>58850</v>
      </c>
      <c r="E48" s="34">
        <f t="shared" ref="E48:M48" si="25">SUM(E37:E47)</f>
        <v>58850</v>
      </c>
      <c r="F48" s="34">
        <f t="shared" si="25"/>
        <v>0</v>
      </c>
      <c r="G48" s="34">
        <f t="shared" si="25"/>
        <v>6470.1999999999989</v>
      </c>
      <c r="H48" s="34">
        <f t="shared" si="25"/>
        <v>558.46999999999991</v>
      </c>
      <c r="I48" s="34">
        <f t="shared" si="25"/>
        <v>0</v>
      </c>
      <c r="J48" s="34">
        <f t="shared" si="25"/>
        <v>0</v>
      </c>
      <c r="K48" s="34">
        <f t="shared" si="25"/>
        <v>0</v>
      </c>
      <c r="L48" s="34">
        <f t="shared" si="25"/>
        <v>7028.6700000000019</v>
      </c>
      <c r="M48" s="34">
        <f t="shared" si="25"/>
        <v>51821.329999999994</v>
      </c>
      <c r="N48" s="34">
        <f t="shared" ref="N48" si="26">SUM(N37:N47)</f>
        <v>5619.46</v>
      </c>
      <c r="O48" s="34">
        <f t="shared" ref="O48" si="27">SUM(O37:O47)</f>
        <v>9710.25</v>
      </c>
      <c r="P48" s="34">
        <f t="shared" ref="P48" si="28">SUM(P37:P47)</f>
        <v>15329.710000000005</v>
      </c>
    </row>
    <row r="50" spans="1:16" x14ac:dyDescent="0.25">
      <c r="A50" s="2" t="s">
        <v>63</v>
      </c>
      <c r="B50" s="2" t="s">
        <v>64</v>
      </c>
    </row>
    <row r="51" spans="1:16" x14ac:dyDescent="0.25">
      <c r="A51" t="s">
        <v>65</v>
      </c>
      <c r="B51" t="s">
        <v>99</v>
      </c>
      <c r="C51" t="s">
        <v>80</v>
      </c>
      <c r="D51">
        <v>5350</v>
      </c>
      <c r="E51">
        <f>D51</f>
        <v>5350</v>
      </c>
      <c r="F51" s="15">
        <v>0</v>
      </c>
      <c r="G51">
        <v>588.20000000000005</v>
      </c>
      <c r="H51">
        <v>50.77</v>
      </c>
      <c r="I51" s="15">
        <v>0</v>
      </c>
      <c r="J51" s="15">
        <v>0</v>
      </c>
      <c r="K51" s="15">
        <v>0</v>
      </c>
      <c r="L51">
        <f>SUM(F51:K51)</f>
        <v>638.97</v>
      </c>
      <c r="M51" s="5">
        <f>E51-L51</f>
        <v>4711.03</v>
      </c>
      <c r="N51" s="10">
        <v>510.86</v>
      </c>
      <c r="O51" s="10">
        <v>882.75</v>
      </c>
      <c r="P51" s="35">
        <f t="shared" ref="P51" si="29">N51+O51</f>
        <v>1393.6100000000001</v>
      </c>
    </row>
    <row r="52" spans="1:16" x14ac:dyDescent="0.25">
      <c r="A52" s="2" t="s">
        <v>26</v>
      </c>
      <c r="D52" s="34">
        <f>D51</f>
        <v>5350</v>
      </c>
      <c r="E52" s="34">
        <f t="shared" ref="E52:M52" si="30">E51</f>
        <v>5350</v>
      </c>
      <c r="F52" s="34">
        <f t="shared" si="30"/>
        <v>0</v>
      </c>
      <c r="G52" s="34">
        <f t="shared" si="30"/>
        <v>588.20000000000005</v>
      </c>
      <c r="H52" s="34">
        <f t="shared" si="30"/>
        <v>50.77</v>
      </c>
      <c r="I52" s="34">
        <f t="shared" si="30"/>
        <v>0</v>
      </c>
      <c r="J52" s="34">
        <f t="shared" si="30"/>
        <v>0</v>
      </c>
      <c r="K52" s="34">
        <f t="shared" si="30"/>
        <v>0</v>
      </c>
      <c r="L52" s="34">
        <f t="shared" si="30"/>
        <v>638.97</v>
      </c>
      <c r="M52" s="34">
        <f t="shared" si="30"/>
        <v>4711.03</v>
      </c>
      <c r="N52" s="34">
        <f t="shared" ref="N52" si="31">N51</f>
        <v>510.86</v>
      </c>
      <c r="O52" s="34">
        <f t="shared" ref="O52" si="32">O51</f>
        <v>882.75</v>
      </c>
      <c r="P52" s="34">
        <f t="shared" ref="P52" si="33">P51</f>
        <v>1393.6100000000001</v>
      </c>
    </row>
    <row r="54" spans="1:16" x14ac:dyDescent="0.25">
      <c r="A54" s="2" t="s">
        <v>66</v>
      </c>
    </row>
    <row r="55" spans="1:16" x14ac:dyDescent="0.25">
      <c r="A55" t="s">
        <v>67</v>
      </c>
      <c r="C55" t="s">
        <v>84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f>SUM(F55:K55)</f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x14ac:dyDescent="0.25">
      <c r="A56" s="11" t="s">
        <v>68</v>
      </c>
      <c r="B56" s="11" t="s">
        <v>92</v>
      </c>
      <c r="C56" s="11" t="s">
        <v>7</v>
      </c>
      <c r="D56" s="11">
        <v>2000</v>
      </c>
      <c r="E56" s="11">
        <f>D56</f>
        <v>2000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f>SUM(F56:K56)</f>
        <v>0</v>
      </c>
      <c r="M56" s="13">
        <f>E56-L56</f>
        <v>2000</v>
      </c>
      <c r="N56" s="15">
        <v>0</v>
      </c>
      <c r="O56" s="15">
        <v>0</v>
      </c>
      <c r="P56" s="15">
        <v>0</v>
      </c>
    </row>
    <row r="57" spans="1:16" x14ac:dyDescent="0.25">
      <c r="A57" t="s">
        <v>69</v>
      </c>
      <c r="C57" t="s">
        <v>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f t="shared" ref="L57:L59" si="34">SUM(F57:K57)</f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x14ac:dyDescent="0.25">
      <c r="A58" t="s">
        <v>70</v>
      </c>
      <c r="C58" t="s">
        <v>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f t="shared" si="34"/>
        <v>0</v>
      </c>
      <c r="M58" s="15">
        <v>0</v>
      </c>
      <c r="N58" s="15">
        <v>0</v>
      </c>
      <c r="O58" s="15">
        <v>0</v>
      </c>
      <c r="P58" s="15">
        <v>0</v>
      </c>
    </row>
    <row r="59" spans="1:16" x14ac:dyDescent="0.25">
      <c r="A59" t="s">
        <v>71</v>
      </c>
      <c r="C59" t="s">
        <v>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f t="shared" si="34"/>
        <v>0</v>
      </c>
      <c r="M59" s="15">
        <v>0</v>
      </c>
      <c r="N59" s="15">
        <v>0</v>
      </c>
      <c r="O59" s="15">
        <v>0</v>
      </c>
      <c r="P59" s="15">
        <v>0</v>
      </c>
    </row>
    <row r="60" spans="1:16" x14ac:dyDescent="0.25">
      <c r="A60" s="2" t="s">
        <v>26</v>
      </c>
      <c r="D60" s="8">
        <f>SUM(D55:D59)</f>
        <v>2000</v>
      </c>
      <c r="E60" s="8">
        <f t="shared" ref="E60:M60" si="35">SUM(E55:E59)</f>
        <v>2000</v>
      </c>
      <c r="F60" s="8">
        <f t="shared" si="35"/>
        <v>0</v>
      </c>
      <c r="G60" s="8">
        <f t="shared" si="35"/>
        <v>0</v>
      </c>
      <c r="H60" s="8">
        <f t="shared" si="35"/>
        <v>0</v>
      </c>
      <c r="I60" s="8">
        <f t="shared" si="35"/>
        <v>0</v>
      </c>
      <c r="J60" s="8">
        <f t="shared" si="35"/>
        <v>0</v>
      </c>
      <c r="K60" s="8">
        <f t="shared" si="35"/>
        <v>0</v>
      </c>
      <c r="L60" s="8">
        <f t="shared" si="35"/>
        <v>0</v>
      </c>
      <c r="M60" s="8">
        <f t="shared" si="35"/>
        <v>2000</v>
      </c>
      <c r="N60" s="8">
        <f t="shared" ref="N60" si="36">SUM(N55:N59)</f>
        <v>0</v>
      </c>
      <c r="O60" s="8">
        <f t="shared" ref="O60" si="37">SUM(O55:O59)</f>
        <v>0</v>
      </c>
      <c r="P60" s="8">
        <f t="shared" ref="P60" si="38">SUM(P55:P59)</f>
        <v>0</v>
      </c>
    </row>
    <row r="63" spans="1:16" ht="18.75" x14ac:dyDescent="0.3">
      <c r="C63" s="4" t="s">
        <v>105</v>
      </c>
      <c r="D63" s="9">
        <f>D13+D24+D29+D34+D48+D52+D60</f>
        <v>108704.95</v>
      </c>
      <c r="E63" s="9">
        <f>E13+E24+E29+E34+E48+E52+E60</f>
        <v>108704.95</v>
      </c>
      <c r="F63" s="9">
        <f t="shared" ref="F63:P63" si="39">F13+F24+F29+F34+F48+F52+F60</f>
        <v>0</v>
      </c>
      <c r="G63" s="9">
        <f t="shared" si="39"/>
        <v>12758.38</v>
      </c>
      <c r="H63" s="9">
        <f t="shared" si="39"/>
        <v>1024.7049999999999</v>
      </c>
      <c r="I63" s="9">
        <f t="shared" si="39"/>
        <v>0</v>
      </c>
      <c r="J63" s="9">
        <f t="shared" si="39"/>
        <v>0</v>
      </c>
      <c r="K63" s="9">
        <f t="shared" si="39"/>
        <v>0</v>
      </c>
      <c r="L63" s="9">
        <f t="shared" si="39"/>
        <v>13783.085000000001</v>
      </c>
      <c r="M63" s="9">
        <f t="shared" si="39"/>
        <v>94921.864999999991</v>
      </c>
      <c r="N63" s="9">
        <f t="shared" si="39"/>
        <v>10016.870000000001</v>
      </c>
      <c r="O63" s="9">
        <f t="shared" si="39"/>
        <v>17606.309999999998</v>
      </c>
      <c r="P63" s="9">
        <f t="shared" si="39"/>
        <v>27623.180000000008</v>
      </c>
    </row>
    <row r="66" spans="2:2" x14ac:dyDescent="0.25">
      <c r="B66" s="33"/>
    </row>
  </sheetData>
  <mergeCells count="1">
    <mergeCell ref="D7:P7"/>
  </mergeCells>
  <pageMargins left="0.7" right="0.7" top="0.75" bottom="0.75" header="0.3" footer="0.3"/>
  <pageSetup orientation="portrait" horizontalDpi="0" verticalDpi="0" r:id="rId1"/>
  <ignoredErrors>
    <ignoredError sqref="L27:L28 L33 L55 L57:L59 L1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S65"/>
  <sheetViews>
    <sheetView workbookViewId="0">
      <pane xSplit="4" ySplit="8" topLeftCell="E9" activePane="bottomRight" state="frozen"/>
      <selection pane="topRight" activeCell="E1" sqref="E1"/>
      <selection pane="bottomLeft" activeCell="A4" sqref="A4"/>
      <selection pane="bottomRight" activeCell="D10" sqref="D10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" customWidth="1"/>
    <col min="10" max="10" width="14.5703125" customWidth="1"/>
    <col min="11" max="11" width="13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6" spans="2:19" ht="18.75" x14ac:dyDescent="0.25">
      <c r="C6" s="58" t="s">
        <v>153</v>
      </c>
      <c r="D6" s="5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9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2:19" ht="36" thickTop="1" thickBot="1" x14ac:dyDescent="0.3">
      <c r="B8" s="31" t="s">
        <v>9</v>
      </c>
      <c r="C8" s="32" t="s">
        <v>10</v>
      </c>
      <c r="D8" s="32" t="s">
        <v>0</v>
      </c>
      <c r="E8" s="39" t="s">
        <v>11</v>
      </c>
      <c r="F8" s="39" t="s">
        <v>150</v>
      </c>
      <c r="G8" s="40" t="s">
        <v>113</v>
      </c>
      <c r="H8" s="39" t="s">
        <v>12</v>
      </c>
      <c r="I8" s="39" t="s">
        <v>107</v>
      </c>
      <c r="J8" s="39" t="s">
        <v>143</v>
      </c>
      <c r="K8" s="39" t="s">
        <v>13</v>
      </c>
      <c r="L8" s="39" t="s">
        <v>15</v>
      </c>
      <c r="M8" s="39" t="s">
        <v>106</v>
      </c>
      <c r="N8" s="39" t="s">
        <v>16</v>
      </c>
      <c r="O8" s="39" t="s">
        <v>17</v>
      </c>
      <c r="P8" s="39" t="s">
        <v>72</v>
      </c>
      <c r="Q8" s="32" t="s">
        <v>8</v>
      </c>
      <c r="R8" s="32" t="s">
        <v>18</v>
      </c>
      <c r="S8" s="41" t="s">
        <v>73</v>
      </c>
    </row>
    <row r="9" spans="2:19" ht="15.75" thickTop="1" x14ac:dyDescent="0.25">
      <c r="B9" s="2" t="s">
        <v>19</v>
      </c>
      <c r="C9" s="2" t="s">
        <v>20</v>
      </c>
      <c r="D9" s="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9" x14ac:dyDescent="0.25">
      <c r="B10" t="s">
        <v>21</v>
      </c>
      <c r="C10" s="11" t="s">
        <v>22</v>
      </c>
      <c r="D10" t="s">
        <v>25</v>
      </c>
      <c r="E10" s="15">
        <v>16954.95</v>
      </c>
      <c r="F10" s="29">
        <v>15</v>
      </c>
      <c r="G10" s="15">
        <v>0</v>
      </c>
      <c r="H10" s="15">
        <f>E10+G10</f>
        <v>16954.95</v>
      </c>
      <c r="I10" s="15">
        <v>0</v>
      </c>
      <c r="J10" s="15">
        <v>3246.93</v>
      </c>
      <c r="K10" s="15">
        <f>J10-I10</f>
        <v>3246.93</v>
      </c>
      <c r="L10" s="15">
        <v>0</v>
      </c>
      <c r="M10" s="15">
        <v>0</v>
      </c>
      <c r="N10" s="15">
        <f>E10*0.115</f>
        <v>1949.8192500000002</v>
      </c>
      <c r="O10" s="15">
        <f>SUM(K10:N10)</f>
        <v>5196.7492499999998</v>
      </c>
      <c r="P10" s="18">
        <f>H10-O10</f>
        <v>11758.20075</v>
      </c>
      <c r="Q10" s="10">
        <v>328.67</v>
      </c>
      <c r="R10" s="10">
        <v>3390.99</v>
      </c>
      <c r="S10" s="35">
        <f>SUM(Q10:R10)</f>
        <v>3719.66</v>
      </c>
    </row>
    <row r="11" spans="2:19" x14ac:dyDescent="0.25">
      <c r="B11" t="s">
        <v>23</v>
      </c>
      <c r="C11" s="11" t="s">
        <v>24</v>
      </c>
      <c r="D11" t="s">
        <v>3</v>
      </c>
      <c r="E11" s="15">
        <v>4850</v>
      </c>
      <c r="F11" s="29">
        <v>15</v>
      </c>
      <c r="G11" s="15">
        <v>0</v>
      </c>
      <c r="H11" s="15">
        <f t="shared" ref="H11" si="0">E11+G11</f>
        <v>4850</v>
      </c>
      <c r="I11" s="15">
        <v>0</v>
      </c>
      <c r="J11" s="15">
        <v>491.69</v>
      </c>
      <c r="K11" s="15">
        <f t="shared" ref="K11" si="1">J11-I11</f>
        <v>491.69</v>
      </c>
      <c r="L11" s="15">
        <v>0</v>
      </c>
      <c r="M11" s="15">
        <v>0</v>
      </c>
      <c r="N11" s="15">
        <f>E11*0.115</f>
        <v>557.75</v>
      </c>
      <c r="O11" s="15">
        <f t="shared" ref="O11" si="2">SUM(K11:N11)</f>
        <v>1049.44</v>
      </c>
      <c r="P11" s="18">
        <f>H11-O11</f>
        <v>3800.56</v>
      </c>
      <c r="Q11" s="10">
        <v>253.58</v>
      </c>
      <c r="R11" s="10">
        <v>970</v>
      </c>
      <c r="S11" s="35">
        <f t="shared" ref="S11" si="3">SUM(Q11:R11)</f>
        <v>1223.58</v>
      </c>
    </row>
    <row r="12" spans="2:19" s="30" customFormat="1" x14ac:dyDescent="0.25">
      <c r="B12" s="7" t="s">
        <v>26</v>
      </c>
      <c r="E12" s="34">
        <f>SUM(E10:E11)</f>
        <v>21804.95</v>
      </c>
      <c r="F12" s="34"/>
      <c r="G12" s="34">
        <f t="shared" ref="G12:S12" si="4">SUM(G10:G11)</f>
        <v>0</v>
      </c>
      <c r="H12" s="34">
        <f t="shared" si="4"/>
        <v>21804.95</v>
      </c>
      <c r="I12" s="34">
        <f t="shared" si="4"/>
        <v>0</v>
      </c>
      <c r="J12" s="34">
        <f t="shared" si="4"/>
        <v>3738.62</v>
      </c>
      <c r="K12" s="34">
        <f t="shared" si="4"/>
        <v>3738.62</v>
      </c>
      <c r="L12" s="34">
        <f t="shared" si="4"/>
        <v>0</v>
      </c>
      <c r="M12" s="34">
        <f t="shared" si="4"/>
        <v>0</v>
      </c>
      <c r="N12" s="34">
        <f t="shared" si="4"/>
        <v>2507.5692500000005</v>
      </c>
      <c r="O12" s="34">
        <f t="shared" si="4"/>
        <v>6246.1892499999994</v>
      </c>
      <c r="P12" s="34">
        <f t="shared" si="4"/>
        <v>15558.760749999999</v>
      </c>
      <c r="Q12" s="34">
        <f t="shared" si="4"/>
        <v>582.25</v>
      </c>
      <c r="R12" s="34">
        <f t="shared" si="4"/>
        <v>4360.99</v>
      </c>
      <c r="S12" s="34">
        <f t="shared" si="4"/>
        <v>4943.24</v>
      </c>
    </row>
    <row r="13" spans="2:19" x14ac:dyDescent="0.25"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9" x14ac:dyDescent="0.25">
      <c r="B14" s="2" t="s">
        <v>27</v>
      </c>
      <c r="C14" s="2" t="s">
        <v>28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9" x14ac:dyDescent="0.25">
      <c r="B15" t="s">
        <v>32</v>
      </c>
      <c r="C15" s="11" t="s">
        <v>37</v>
      </c>
      <c r="D15" t="s">
        <v>1</v>
      </c>
      <c r="E15" s="15">
        <v>10000</v>
      </c>
      <c r="F15" s="29">
        <v>15</v>
      </c>
      <c r="G15" s="15">
        <v>0</v>
      </c>
      <c r="H15" s="15">
        <f>E15+G15</f>
        <v>10000</v>
      </c>
      <c r="I15" s="15">
        <v>0</v>
      </c>
      <c r="J15" s="15">
        <v>1581.44</v>
      </c>
      <c r="K15" s="15">
        <f>J15-I15</f>
        <v>1581.44</v>
      </c>
      <c r="L15" s="15">
        <v>0</v>
      </c>
      <c r="M15" s="15">
        <v>0</v>
      </c>
      <c r="N15" s="15">
        <f>E15*0.115</f>
        <v>1150</v>
      </c>
      <c r="O15" s="15">
        <f t="shared" ref="O15:O20" si="5">SUM(K15:N15)</f>
        <v>2731.44</v>
      </c>
      <c r="P15" s="18">
        <f t="shared" ref="P15:P22" si="6">H15-O15</f>
        <v>7268.5599999999995</v>
      </c>
      <c r="Q15" s="10">
        <v>285.52999999999997</v>
      </c>
      <c r="R15" s="10">
        <v>2000</v>
      </c>
      <c r="S15" s="35">
        <f>Q15+R15</f>
        <v>2285.5299999999997</v>
      </c>
    </row>
    <row r="16" spans="2:19" x14ac:dyDescent="0.25">
      <c r="B16" t="s">
        <v>33</v>
      </c>
      <c r="C16" s="11" t="s">
        <v>38</v>
      </c>
      <c r="D16" t="s">
        <v>74</v>
      </c>
      <c r="E16" s="15">
        <v>5350</v>
      </c>
      <c r="F16" s="29">
        <v>15</v>
      </c>
      <c r="G16" s="19">
        <v>0</v>
      </c>
      <c r="H16" s="15">
        <f t="shared" ref="H16:H22" si="7">E16+G16</f>
        <v>5350</v>
      </c>
      <c r="I16" s="15">
        <v>0</v>
      </c>
      <c r="J16" s="15">
        <v>588.20000000000005</v>
      </c>
      <c r="K16" s="15">
        <f t="shared" ref="K16:K22" si="8">J16-I16</f>
        <v>588.20000000000005</v>
      </c>
      <c r="L16" s="15">
        <v>0</v>
      </c>
      <c r="M16" s="15">
        <v>0</v>
      </c>
      <c r="N16" s="15">
        <f t="shared" ref="N16:N22" si="9">E16*0.115</f>
        <v>615.25</v>
      </c>
      <c r="O16" s="15">
        <f t="shared" si="5"/>
        <v>1203.45</v>
      </c>
      <c r="P16" s="18">
        <f t="shared" si="6"/>
        <v>4146.55</v>
      </c>
      <c r="Q16" s="10">
        <v>256.68</v>
      </c>
      <c r="R16" s="10">
        <v>1070</v>
      </c>
      <c r="S16" s="35">
        <f>Q16+R16</f>
        <v>1326.68</v>
      </c>
    </row>
    <row r="17" spans="2:19" x14ac:dyDescent="0.25">
      <c r="B17" t="s">
        <v>34</v>
      </c>
      <c r="C17" t="s">
        <v>141</v>
      </c>
      <c r="D17" t="s">
        <v>75</v>
      </c>
      <c r="E17" s="21">
        <v>5350</v>
      </c>
      <c r="F17" s="29">
        <v>15</v>
      </c>
      <c r="G17" s="3">
        <v>0</v>
      </c>
      <c r="H17" s="15">
        <f t="shared" si="7"/>
        <v>5350</v>
      </c>
      <c r="I17" s="3">
        <v>0</v>
      </c>
      <c r="J17" s="3">
        <v>588.20000000000005</v>
      </c>
      <c r="K17" s="15">
        <f t="shared" si="8"/>
        <v>588.20000000000005</v>
      </c>
      <c r="L17" s="3">
        <v>0</v>
      </c>
      <c r="M17" s="3">
        <v>0</v>
      </c>
      <c r="N17" s="15">
        <f t="shared" si="9"/>
        <v>615.25</v>
      </c>
      <c r="O17" s="15">
        <f t="shared" si="5"/>
        <v>1203.45</v>
      </c>
      <c r="P17" s="18">
        <f t="shared" si="6"/>
        <v>4146.55</v>
      </c>
      <c r="Q17" s="27">
        <v>256.68</v>
      </c>
      <c r="R17" s="10">
        <v>1070</v>
      </c>
      <c r="S17" s="35">
        <f>Q17+R17</f>
        <v>1326.68</v>
      </c>
    </row>
    <row r="18" spans="2:19" x14ac:dyDescent="0.25">
      <c r="B18" t="s">
        <v>35</v>
      </c>
      <c r="C18" t="s">
        <v>111</v>
      </c>
      <c r="D18" t="s">
        <v>77</v>
      </c>
      <c r="E18" s="15">
        <v>6000</v>
      </c>
      <c r="F18" s="29">
        <v>15</v>
      </c>
      <c r="G18" s="15">
        <v>0</v>
      </c>
      <c r="H18" s="15">
        <f t="shared" si="7"/>
        <v>6000</v>
      </c>
      <c r="I18" s="15">
        <v>0</v>
      </c>
      <c r="J18" s="15">
        <v>727.04</v>
      </c>
      <c r="K18" s="15">
        <f t="shared" si="8"/>
        <v>727.04</v>
      </c>
      <c r="L18" s="15">
        <v>0</v>
      </c>
      <c r="M18" s="15">
        <v>0</v>
      </c>
      <c r="N18" s="15">
        <f t="shared" si="9"/>
        <v>690</v>
      </c>
      <c r="O18" s="15">
        <f t="shared" si="5"/>
        <v>1417.04</v>
      </c>
      <c r="P18" s="18">
        <f t="shared" si="6"/>
        <v>4582.96</v>
      </c>
      <c r="Q18" s="10">
        <v>260.72000000000003</v>
      </c>
      <c r="R18" s="10">
        <v>1200</v>
      </c>
      <c r="S18" s="35">
        <f>Q18+R18</f>
        <v>1460.72</v>
      </c>
    </row>
    <row r="19" spans="2:19" x14ac:dyDescent="0.25">
      <c r="B19" t="s">
        <v>36</v>
      </c>
      <c r="C19" t="s">
        <v>86</v>
      </c>
      <c r="D19" t="s">
        <v>39</v>
      </c>
      <c r="E19" s="15">
        <v>4500</v>
      </c>
      <c r="F19" s="29">
        <v>15</v>
      </c>
      <c r="G19" s="15">
        <v>0</v>
      </c>
      <c r="H19" s="15">
        <f t="shared" si="7"/>
        <v>4500</v>
      </c>
      <c r="I19" s="15">
        <v>0</v>
      </c>
      <c r="J19" s="15">
        <v>428.97</v>
      </c>
      <c r="K19" s="15">
        <f t="shared" si="8"/>
        <v>428.97</v>
      </c>
      <c r="L19" s="15">
        <v>0</v>
      </c>
      <c r="M19" s="15">
        <v>0</v>
      </c>
      <c r="N19" s="15">
        <f t="shared" si="9"/>
        <v>517.5</v>
      </c>
      <c r="O19" s="15">
        <f t="shared" si="5"/>
        <v>946.47</v>
      </c>
      <c r="P19" s="18">
        <f t="shared" si="6"/>
        <v>3553.5299999999997</v>
      </c>
      <c r="Q19" s="10">
        <v>251.41</v>
      </c>
      <c r="R19" s="10">
        <v>900</v>
      </c>
      <c r="S19" s="35">
        <f>Q19+R19</f>
        <v>1151.4100000000001</v>
      </c>
    </row>
    <row r="20" spans="2:19" x14ac:dyDescent="0.25">
      <c r="B20" t="s">
        <v>115</v>
      </c>
      <c r="C20" t="s">
        <v>87</v>
      </c>
      <c r="D20" t="s">
        <v>39</v>
      </c>
      <c r="E20" s="15">
        <v>4500</v>
      </c>
      <c r="F20" s="29">
        <v>15</v>
      </c>
      <c r="G20" s="15">
        <v>0</v>
      </c>
      <c r="H20" s="15">
        <f t="shared" si="7"/>
        <v>4500</v>
      </c>
      <c r="I20" s="15">
        <v>0</v>
      </c>
      <c r="J20" s="15">
        <v>428.97</v>
      </c>
      <c r="K20" s="15">
        <f t="shared" si="8"/>
        <v>428.97</v>
      </c>
      <c r="L20" s="15">
        <v>0</v>
      </c>
      <c r="M20" s="15">
        <v>0</v>
      </c>
      <c r="N20" s="15">
        <f t="shared" si="9"/>
        <v>517.5</v>
      </c>
      <c r="O20" s="15">
        <f t="shared" si="5"/>
        <v>946.47</v>
      </c>
      <c r="P20" s="18">
        <f t="shared" si="6"/>
        <v>3553.5299999999997</v>
      </c>
      <c r="Q20" s="10">
        <v>251.41</v>
      </c>
      <c r="R20" s="10">
        <v>900</v>
      </c>
      <c r="S20" s="35">
        <f t="shared" ref="S20:S22" si="10">Q20+R20</f>
        <v>1151.4100000000001</v>
      </c>
    </row>
    <row r="21" spans="2:19" x14ac:dyDescent="0.25">
      <c r="B21" t="s">
        <v>116</v>
      </c>
      <c r="C21" t="s">
        <v>89</v>
      </c>
      <c r="D21" t="s">
        <v>4</v>
      </c>
      <c r="E21" s="15">
        <v>2700</v>
      </c>
      <c r="F21" s="29">
        <v>15</v>
      </c>
      <c r="G21" s="15">
        <v>0</v>
      </c>
      <c r="H21" s="15">
        <f t="shared" si="7"/>
        <v>2700</v>
      </c>
      <c r="I21" s="15">
        <v>147.32</v>
      </c>
      <c r="J21" s="15">
        <v>188.33</v>
      </c>
      <c r="K21" s="15">
        <f t="shared" si="8"/>
        <v>41.010000000000019</v>
      </c>
      <c r="L21" s="15">
        <v>0</v>
      </c>
      <c r="M21" s="15">
        <v>0</v>
      </c>
      <c r="N21" s="15">
        <f t="shared" si="9"/>
        <v>310.5</v>
      </c>
      <c r="O21" s="15">
        <f>SUM(K21:N21)</f>
        <v>351.51</v>
      </c>
      <c r="P21" s="18">
        <f t="shared" si="6"/>
        <v>2348.4899999999998</v>
      </c>
      <c r="Q21" s="10">
        <v>240.25</v>
      </c>
      <c r="R21" s="10">
        <v>540</v>
      </c>
      <c r="S21" s="35">
        <f t="shared" si="10"/>
        <v>780.25</v>
      </c>
    </row>
    <row r="22" spans="2:19" x14ac:dyDescent="0.25">
      <c r="B22" t="s">
        <v>117</v>
      </c>
      <c r="C22" t="s">
        <v>88</v>
      </c>
      <c r="D22" t="s">
        <v>40</v>
      </c>
      <c r="E22" s="15">
        <v>3150</v>
      </c>
      <c r="F22" s="29">
        <v>15</v>
      </c>
      <c r="G22" s="15">
        <v>0</v>
      </c>
      <c r="H22" s="15">
        <f t="shared" si="7"/>
        <v>3150</v>
      </c>
      <c r="I22" s="15">
        <v>126.77</v>
      </c>
      <c r="J22" s="15">
        <v>237.29</v>
      </c>
      <c r="K22" s="15">
        <f t="shared" si="8"/>
        <v>110.52</v>
      </c>
      <c r="L22" s="15">
        <v>0</v>
      </c>
      <c r="M22" s="15">
        <v>0</v>
      </c>
      <c r="N22" s="15">
        <f t="shared" si="9"/>
        <v>362.25</v>
      </c>
      <c r="O22" s="15">
        <f>SUM(K22:N22)</f>
        <v>472.77</v>
      </c>
      <c r="P22" s="18">
        <f t="shared" si="6"/>
        <v>2677.23</v>
      </c>
      <c r="Q22" s="10">
        <v>243.04</v>
      </c>
      <c r="R22" s="10">
        <v>630</v>
      </c>
      <c r="S22" s="35">
        <f t="shared" si="10"/>
        <v>873.04</v>
      </c>
    </row>
    <row r="23" spans="2:19" s="30" customFormat="1" x14ac:dyDescent="0.25">
      <c r="B23" s="2" t="s">
        <v>26</v>
      </c>
      <c r="E23" s="34">
        <f t="shared" ref="E23:S23" si="11">SUM(E15:E22)</f>
        <v>41550</v>
      </c>
      <c r="F23" s="34"/>
      <c r="G23" s="34">
        <f t="shared" si="11"/>
        <v>0</v>
      </c>
      <c r="H23" s="34">
        <f t="shared" si="11"/>
        <v>41550</v>
      </c>
      <c r="I23" s="34">
        <f t="shared" si="11"/>
        <v>274.08999999999997</v>
      </c>
      <c r="J23" s="34">
        <f t="shared" si="11"/>
        <v>4768.4400000000005</v>
      </c>
      <c r="K23" s="34">
        <f t="shared" si="11"/>
        <v>4494.3500000000013</v>
      </c>
      <c r="L23" s="34">
        <f t="shared" si="11"/>
        <v>0</v>
      </c>
      <c r="M23" s="34">
        <f t="shared" si="11"/>
        <v>0</v>
      </c>
      <c r="N23" s="34">
        <f t="shared" si="11"/>
        <v>4778.25</v>
      </c>
      <c r="O23" s="34">
        <f t="shared" si="11"/>
        <v>9272.6</v>
      </c>
      <c r="P23" s="34">
        <f t="shared" si="11"/>
        <v>32277.399999999998</v>
      </c>
      <c r="Q23" s="34">
        <f t="shared" si="11"/>
        <v>2045.7200000000003</v>
      </c>
      <c r="R23" s="34">
        <f t="shared" si="11"/>
        <v>8310</v>
      </c>
      <c r="S23" s="34">
        <f t="shared" si="11"/>
        <v>10355.720000000001</v>
      </c>
    </row>
    <row r="24" spans="2:19" x14ac:dyDescent="0.25">
      <c r="B24" s="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2:19" x14ac:dyDescent="0.25">
      <c r="B25" s="2" t="s">
        <v>43</v>
      </c>
      <c r="C25" s="2" t="s">
        <v>44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9" x14ac:dyDescent="0.25">
      <c r="B26" t="s">
        <v>119</v>
      </c>
      <c r="C26" t="s">
        <v>91</v>
      </c>
      <c r="D26" t="s">
        <v>76</v>
      </c>
      <c r="E26" s="15">
        <v>5350</v>
      </c>
      <c r="F26" s="29">
        <v>15</v>
      </c>
      <c r="G26" s="15">
        <v>0</v>
      </c>
      <c r="H26" s="15">
        <f>E26+G26</f>
        <v>5350</v>
      </c>
      <c r="I26" s="15">
        <v>0</v>
      </c>
      <c r="J26" s="15">
        <v>588.20000000000005</v>
      </c>
      <c r="K26" s="15">
        <f>J26-I26</f>
        <v>588.20000000000005</v>
      </c>
      <c r="L26" s="15">
        <v>0</v>
      </c>
      <c r="M26" s="15">
        <v>0</v>
      </c>
      <c r="N26" s="15">
        <f>E26*0.115</f>
        <v>615.25</v>
      </c>
      <c r="O26" s="15">
        <f>SUM(K26:N26)</f>
        <v>1203.45</v>
      </c>
      <c r="P26" s="18">
        <f>H26-O26</f>
        <v>4146.55</v>
      </c>
      <c r="Q26" s="10">
        <v>256.68</v>
      </c>
      <c r="R26" s="10">
        <v>1070</v>
      </c>
      <c r="S26" s="35">
        <f>Q26+R26</f>
        <v>1326.68</v>
      </c>
    </row>
    <row r="27" spans="2:19" s="30" customFormat="1" x14ac:dyDescent="0.25">
      <c r="B27" s="2" t="s">
        <v>26</v>
      </c>
      <c r="E27" s="34">
        <f>SUM(E26:E26)</f>
        <v>5350</v>
      </c>
      <c r="F27" s="34"/>
      <c r="G27" s="34">
        <f>G26</f>
        <v>0</v>
      </c>
      <c r="H27" s="34">
        <f t="shared" ref="H27:S27" si="12">SUM(H26:H26)</f>
        <v>5350</v>
      </c>
      <c r="I27" s="34">
        <f t="shared" si="12"/>
        <v>0</v>
      </c>
      <c r="J27" s="34">
        <f t="shared" si="12"/>
        <v>588.20000000000005</v>
      </c>
      <c r="K27" s="34">
        <f t="shared" si="12"/>
        <v>588.20000000000005</v>
      </c>
      <c r="L27" s="34">
        <f t="shared" si="12"/>
        <v>0</v>
      </c>
      <c r="M27" s="34">
        <f t="shared" si="12"/>
        <v>0</v>
      </c>
      <c r="N27" s="34">
        <f t="shared" si="12"/>
        <v>615.25</v>
      </c>
      <c r="O27" s="34">
        <f t="shared" si="12"/>
        <v>1203.45</v>
      </c>
      <c r="P27" s="34">
        <f t="shared" si="12"/>
        <v>4146.55</v>
      </c>
      <c r="Q27" s="34">
        <f t="shared" si="12"/>
        <v>256.68</v>
      </c>
      <c r="R27" s="34">
        <f t="shared" si="12"/>
        <v>1070</v>
      </c>
      <c r="S27" s="34">
        <f t="shared" si="12"/>
        <v>1326.68</v>
      </c>
    </row>
    <row r="28" spans="2:19" x14ac:dyDescent="0.25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9" x14ac:dyDescent="0.25">
      <c r="B29" s="2" t="s">
        <v>50</v>
      </c>
      <c r="C29" s="2" t="s">
        <v>47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9" x14ac:dyDescent="0.25">
      <c r="B30" t="s">
        <v>120</v>
      </c>
      <c r="C30" t="s">
        <v>93</v>
      </c>
      <c r="D30" t="s">
        <v>78</v>
      </c>
      <c r="E30" s="15">
        <v>5350</v>
      </c>
      <c r="F30" s="29">
        <v>15</v>
      </c>
      <c r="G30" s="15">
        <v>0</v>
      </c>
      <c r="H30" s="15">
        <f>E30+G30</f>
        <v>5350</v>
      </c>
      <c r="I30" s="15">
        <v>0</v>
      </c>
      <c r="J30" s="15">
        <v>588.20000000000005</v>
      </c>
      <c r="K30" s="15">
        <f>J30-I30</f>
        <v>588.20000000000005</v>
      </c>
      <c r="L30" s="15">
        <v>0</v>
      </c>
      <c r="M30" s="15">
        <v>0</v>
      </c>
      <c r="N30" s="15">
        <f>E30*0.115</f>
        <v>615.25</v>
      </c>
      <c r="O30" s="15">
        <f>SUM(K30:N30)</f>
        <v>1203.45</v>
      </c>
      <c r="P30" s="18">
        <f>H30-O30</f>
        <v>4146.55</v>
      </c>
      <c r="Q30" s="10">
        <v>256.68</v>
      </c>
      <c r="R30" s="10">
        <v>1070</v>
      </c>
      <c r="S30" s="35">
        <f>Q30+R30</f>
        <v>1326.68</v>
      </c>
    </row>
    <row r="31" spans="2:19" x14ac:dyDescent="0.25">
      <c r="B31" t="s">
        <v>121</v>
      </c>
      <c r="C31" t="s">
        <v>114</v>
      </c>
      <c r="D31" t="s">
        <v>79</v>
      </c>
      <c r="E31" s="15">
        <v>5350</v>
      </c>
      <c r="F31" s="29">
        <v>15</v>
      </c>
      <c r="G31" s="15">
        <v>0</v>
      </c>
      <c r="H31" s="15">
        <f>E31+G31</f>
        <v>5350</v>
      </c>
      <c r="I31" s="15">
        <v>0</v>
      </c>
      <c r="J31" s="15">
        <v>588.20000000000005</v>
      </c>
      <c r="K31" s="15">
        <f>J31-I31</f>
        <v>588.20000000000005</v>
      </c>
      <c r="L31" s="15">
        <v>0</v>
      </c>
      <c r="M31" s="15">
        <v>0</v>
      </c>
      <c r="N31" s="15">
        <f>E31*0.115</f>
        <v>615.25</v>
      </c>
      <c r="O31" s="15">
        <f>SUM(K31:N31)</f>
        <v>1203.45</v>
      </c>
      <c r="P31" s="18">
        <f>H31-O31</f>
        <v>4146.55</v>
      </c>
      <c r="Q31" s="10">
        <v>256.68</v>
      </c>
      <c r="R31" s="10">
        <v>1070</v>
      </c>
      <c r="S31" s="35">
        <f>Q31+R31</f>
        <v>1326.68</v>
      </c>
    </row>
    <row r="32" spans="2:19" s="30" customFormat="1" x14ac:dyDescent="0.25">
      <c r="B32" s="2" t="s">
        <v>26</v>
      </c>
      <c r="E32" s="34">
        <f>SUM(E30:E31)</f>
        <v>10700</v>
      </c>
      <c r="F32" s="34"/>
      <c r="G32" s="34">
        <f>SUM(G30:G31)</f>
        <v>0</v>
      </c>
      <c r="H32" s="34">
        <f>SUM(H30:H31)</f>
        <v>10700</v>
      </c>
      <c r="I32" s="34">
        <f t="shared" ref="I32:S32" si="13">SUM(I30:I31)</f>
        <v>0</v>
      </c>
      <c r="J32" s="34">
        <f t="shared" si="13"/>
        <v>1176.4000000000001</v>
      </c>
      <c r="K32" s="34">
        <f t="shared" si="13"/>
        <v>1176.4000000000001</v>
      </c>
      <c r="L32" s="34">
        <f t="shared" si="13"/>
        <v>0</v>
      </c>
      <c r="M32" s="34">
        <f t="shared" si="13"/>
        <v>0</v>
      </c>
      <c r="N32" s="34">
        <f t="shared" si="13"/>
        <v>1230.5</v>
      </c>
      <c r="O32" s="34">
        <f t="shared" si="13"/>
        <v>2406.9</v>
      </c>
      <c r="P32" s="34">
        <f t="shared" si="13"/>
        <v>8293.1</v>
      </c>
      <c r="Q32" s="34">
        <f t="shared" si="13"/>
        <v>513.36</v>
      </c>
      <c r="R32" s="34">
        <f t="shared" si="13"/>
        <v>2140</v>
      </c>
      <c r="S32" s="34">
        <f t="shared" si="13"/>
        <v>2653.36</v>
      </c>
    </row>
    <row r="33" spans="2:19" x14ac:dyDescent="0.25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9" x14ac:dyDescent="0.25">
      <c r="B34" s="2" t="s">
        <v>63</v>
      </c>
      <c r="C34" s="2" t="s">
        <v>51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9" x14ac:dyDescent="0.25">
      <c r="B35" t="s">
        <v>122</v>
      </c>
      <c r="C35" t="s">
        <v>97</v>
      </c>
      <c r="D35" t="s">
        <v>80</v>
      </c>
      <c r="E35" s="15">
        <v>5350</v>
      </c>
      <c r="F35" s="29">
        <v>15</v>
      </c>
      <c r="G35" s="15">
        <v>0</v>
      </c>
      <c r="H35" s="15">
        <f>E35+G35</f>
        <v>5350</v>
      </c>
      <c r="I35" s="15">
        <v>0</v>
      </c>
      <c r="J35" s="15">
        <v>588.20000000000005</v>
      </c>
      <c r="K35" s="15">
        <f>J35-I35</f>
        <v>588.20000000000005</v>
      </c>
      <c r="L35" s="15">
        <v>0</v>
      </c>
      <c r="M35" s="15">
        <v>0</v>
      </c>
      <c r="N35" s="15">
        <f>E35*0.115</f>
        <v>615.25</v>
      </c>
      <c r="O35" s="15">
        <f>SUM(K35:N35)</f>
        <v>1203.45</v>
      </c>
      <c r="P35" s="18">
        <f t="shared" ref="P35:P45" si="14">H35-O35</f>
        <v>4146.55</v>
      </c>
      <c r="Q35" s="10">
        <v>256.68</v>
      </c>
      <c r="R35" s="10">
        <v>1070</v>
      </c>
      <c r="S35" s="35">
        <f t="shared" ref="S35:S45" si="15">Q35+R35</f>
        <v>1326.68</v>
      </c>
    </row>
    <row r="36" spans="2:19" x14ac:dyDescent="0.25">
      <c r="B36" t="s">
        <v>123</v>
      </c>
      <c r="C36" t="s">
        <v>100</v>
      </c>
      <c r="D36" t="s">
        <v>80</v>
      </c>
      <c r="E36" s="15">
        <v>5350</v>
      </c>
      <c r="F36" s="29">
        <v>15</v>
      </c>
      <c r="G36" s="15">
        <v>0</v>
      </c>
      <c r="H36" s="15">
        <f t="shared" ref="H36:H45" si="16">E36+G36</f>
        <v>5350</v>
      </c>
      <c r="I36" s="15">
        <v>0</v>
      </c>
      <c r="J36" s="15">
        <v>588.20000000000005</v>
      </c>
      <c r="K36" s="15">
        <f t="shared" ref="K36:K45" si="17">J36-I36</f>
        <v>588.20000000000005</v>
      </c>
      <c r="L36" s="15">
        <v>0</v>
      </c>
      <c r="M36" s="15">
        <v>0</v>
      </c>
      <c r="N36" s="15">
        <f t="shared" ref="N36:N45" si="18">E36*0.115</f>
        <v>615.25</v>
      </c>
      <c r="O36" s="15">
        <f t="shared" ref="O36:O45" si="19">SUM(K36:N36)</f>
        <v>1203.45</v>
      </c>
      <c r="P36" s="18">
        <f t="shared" si="14"/>
        <v>4146.55</v>
      </c>
      <c r="Q36" s="10">
        <v>256.68</v>
      </c>
      <c r="R36" s="10">
        <v>1070</v>
      </c>
      <c r="S36" s="35">
        <f t="shared" si="15"/>
        <v>1326.68</v>
      </c>
    </row>
    <row r="37" spans="2:19" x14ac:dyDescent="0.25">
      <c r="B37" t="s">
        <v>124</v>
      </c>
      <c r="C37" t="s">
        <v>96</v>
      </c>
      <c r="D37" t="s">
        <v>78</v>
      </c>
      <c r="E37" s="15">
        <v>5350</v>
      </c>
      <c r="F37" s="29">
        <v>15</v>
      </c>
      <c r="G37" s="15">
        <v>0</v>
      </c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8"/>
        <v>615.25</v>
      </c>
      <c r="O37" s="15">
        <f t="shared" si="19"/>
        <v>1203.45</v>
      </c>
      <c r="P37" s="18">
        <f t="shared" si="14"/>
        <v>4146.55</v>
      </c>
      <c r="Q37" s="10">
        <v>256.68</v>
      </c>
      <c r="R37" s="10">
        <v>1070</v>
      </c>
      <c r="S37" s="35">
        <f t="shared" si="15"/>
        <v>1326.68</v>
      </c>
    </row>
    <row r="38" spans="2:19" x14ac:dyDescent="0.25">
      <c r="B38" t="s">
        <v>125</v>
      </c>
      <c r="C38" t="s">
        <v>104</v>
      </c>
      <c r="D38" t="s">
        <v>78</v>
      </c>
      <c r="E38" s="15">
        <v>5350</v>
      </c>
      <c r="F38" s="29">
        <v>15</v>
      </c>
      <c r="G38" s="15">
        <v>0</v>
      </c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8"/>
        <v>615.25</v>
      </c>
      <c r="O38" s="15">
        <f t="shared" si="19"/>
        <v>1203.45</v>
      </c>
      <c r="P38" s="18">
        <f t="shared" si="14"/>
        <v>4146.55</v>
      </c>
      <c r="Q38" s="10">
        <v>256.68</v>
      </c>
      <c r="R38" s="10">
        <v>1070</v>
      </c>
      <c r="S38" s="35">
        <f t="shared" si="15"/>
        <v>1326.68</v>
      </c>
    </row>
    <row r="39" spans="2:19" x14ac:dyDescent="0.25">
      <c r="B39" t="s">
        <v>126</v>
      </c>
      <c r="C39" t="s">
        <v>94</v>
      </c>
      <c r="D39" t="s">
        <v>81</v>
      </c>
      <c r="E39" s="15">
        <v>5350</v>
      </c>
      <c r="F39" s="29">
        <v>15</v>
      </c>
      <c r="G39" s="15">
        <v>0</v>
      </c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8"/>
        <v>615.25</v>
      </c>
      <c r="O39" s="15">
        <f t="shared" si="19"/>
        <v>1203.45</v>
      </c>
      <c r="P39" s="18">
        <f t="shared" si="14"/>
        <v>4146.55</v>
      </c>
      <c r="Q39" s="10">
        <v>256.68</v>
      </c>
      <c r="R39" s="10">
        <v>1070</v>
      </c>
      <c r="S39" s="35">
        <f t="shared" si="15"/>
        <v>1326.68</v>
      </c>
    </row>
    <row r="40" spans="2:19" x14ac:dyDescent="0.25">
      <c r="B40" t="s">
        <v>127</v>
      </c>
      <c r="C40" t="s">
        <v>98</v>
      </c>
      <c r="D40" t="s">
        <v>81</v>
      </c>
      <c r="E40" s="15">
        <v>5350</v>
      </c>
      <c r="F40" s="29">
        <v>15</v>
      </c>
      <c r="G40" s="15">
        <v>0</v>
      </c>
      <c r="H40" s="15">
        <f t="shared" si="16"/>
        <v>5350</v>
      </c>
      <c r="I40" s="15">
        <v>0</v>
      </c>
      <c r="J40" s="15">
        <v>588.20000000000005</v>
      </c>
      <c r="K40" s="15">
        <f t="shared" si="17"/>
        <v>588.20000000000005</v>
      </c>
      <c r="L40" s="15">
        <v>0</v>
      </c>
      <c r="M40" s="15">
        <v>0</v>
      </c>
      <c r="N40" s="15">
        <f t="shared" si="18"/>
        <v>615.25</v>
      </c>
      <c r="O40" s="15">
        <f t="shared" si="19"/>
        <v>1203.45</v>
      </c>
      <c r="P40" s="18">
        <f t="shared" si="14"/>
        <v>4146.55</v>
      </c>
      <c r="Q40" s="10">
        <v>256.68</v>
      </c>
      <c r="R40" s="10">
        <v>1070</v>
      </c>
      <c r="S40" s="35">
        <f t="shared" si="15"/>
        <v>1326.68</v>
      </c>
    </row>
    <row r="41" spans="2:19" x14ac:dyDescent="0.25">
      <c r="B41" t="s">
        <v>128</v>
      </c>
      <c r="C41" t="s">
        <v>101</v>
      </c>
      <c r="D41" t="s">
        <v>81</v>
      </c>
      <c r="E41" s="15">
        <v>5350</v>
      </c>
      <c r="F41" s="29">
        <v>15</v>
      </c>
      <c r="G41" s="15">
        <v>0</v>
      </c>
      <c r="H41" s="15">
        <f t="shared" si="16"/>
        <v>5350</v>
      </c>
      <c r="I41" s="15">
        <v>0</v>
      </c>
      <c r="J41" s="15">
        <v>588.20000000000005</v>
      </c>
      <c r="K41" s="15">
        <f t="shared" si="17"/>
        <v>588.20000000000005</v>
      </c>
      <c r="L41" s="15">
        <v>0</v>
      </c>
      <c r="M41" s="15">
        <v>0</v>
      </c>
      <c r="N41" s="15">
        <f t="shared" si="18"/>
        <v>615.25</v>
      </c>
      <c r="O41" s="15">
        <f t="shared" si="19"/>
        <v>1203.45</v>
      </c>
      <c r="P41" s="18">
        <f t="shared" si="14"/>
        <v>4146.55</v>
      </c>
      <c r="Q41" s="10">
        <v>256.68</v>
      </c>
      <c r="R41" s="10">
        <v>1070</v>
      </c>
      <c r="S41" s="35">
        <f t="shared" si="15"/>
        <v>1326.68</v>
      </c>
    </row>
    <row r="42" spans="2:19" x14ac:dyDescent="0.25">
      <c r="B42" t="s">
        <v>129</v>
      </c>
      <c r="C42" t="s">
        <v>95</v>
      </c>
      <c r="D42" t="s">
        <v>82</v>
      </c>
      <c r="E42" s="15">
        <v>5350</v>
      </c>
      <c r="F42" s="29">
        <v>15</v>
      </c>
      <c r="G42" s="15">
        <v>0</v>
      </c>
      <c r="H42" s="15">
        <f t="shared" si="16"/>
        <v>5350</v>
      </c>
      <c r="I42" s="15">
        <v>0</v>
      </c>
      <c r="J42" s="15">
        <v>588.20000000000005</v>
      </c>
      <c r="K42" s="15">
        <f t="shared" si="17"/>
        <v>588.20000000000005</v>
      </c>
      <c r="L42" s="15">
        <v>0</v>
      </c>
      <c r="M42" s="15">
        <v>0</v>
      </c>
      <c r="N42" s="15">
        <f t="shared" si="18"/>
        <v>615.25</v>
      </c>
      <c r="O42" s="15">
        <f t="shared" si="19"/>
        <v>1203.45</v>
      </c>
      <c r="P42" s="18">
        <f t="shared" si="14"/>
        <v>4146.55</v>
      </c>
      <c r="Q42" s="10">
        <v>256.68</v>
      </c>
      <c r="R42" s="10">
        <v>1070</v>
      </c>
      <c r="S42" s="35">
        <f t="shared" si="15"/>
        <v>1326.68</v>
      </c>
    </row>
    <row r="43" spans="2:19" x14ac:dyDescent="0.25">
      <c r="B43" t="s">
        <v>130</v>
      </c>
      <c r="C43" t="s">
        <v>102</v>
      </c>
      <c r="D43" t="s">
        <v>82</v>
      </c>
      <c r="E43" s="15">
        <v>5350</v>
      </c>
      <c r="F43" s="29">
        <v>15</v>
      </c>
      <c r="G43" s="15">
        <v>0</v>
      </c>
      <c r="H43" s="15">
        <f t="shared" si="16"/>
        <v>5350</v>
      </c>
      <c r="I43" s="15">
        <v>0</v>
      </c>
      <c r="J43" s="15">
        <v>588.20000000000005</v>
      </c>
      <c r="K43" s="15">
        <f t="shared" si="17"/>
        <v>588.20000000000005</v>
      </c>
      <c r="L43" s="15">
        <v>0</v>
      </c>
      <c r="M43" s="15">
        <v>0</v>
      </c>
      <c r="N43" s="15">
        <f t="shared" si="18"/>
        <v>615.25</v>
      </c>
      <c r="O43" s="15">
        <f t="shared" si="19"/>
        <v>1203.45</v>
      </c>
      <c r="P43" s="18">
        <f t="shared" si="14"/>
        <v>4146.55</v>
      </c>
      <c r="Q43" s="10">
        <v>256.68</v>
      </c>
      <c r="R43" s="10">
        <v>1070</v>
      </c>
      <c r="S43" s="35">
        <f t="shared" si="15"/>
        <v>1326.68</v>
      </c>
    </row>
    <row r="44" spans="2:19" x14ac:dyDescent="0.25">
      <c r="B44" t="s">
        <v>131</v>
      </c>
      <c r="C44" t="s">
        <v>85</v>
      </c>
      <c r="D44" t="s">
        <v>83</v>
      </c>
      <c r="E44" s="15">
        <v>5350</v>
      </c>
      <c r="F44" s="29">
        <v>15</v>
      </c>
      <c r="G44" s="15">
        <v>0</v>
      </c>
      <c r="H44" s="15">
        <f t="shared" si="16"/>
        <v>5350</v>
      </c>
      <c r="I44" s="15">
        <v>0</v>
      </c>
      <c r="J44" s="15">
        <v>588.20000000000005</v>
      </c>
      <c r="K44" s="15">
        <f t="shared" si="17"/>
        <v>588.20000000000005</v>
      </c>
      <c r="L44" s="15">
        <v>0</v>
      </c>
      <c r="M44" s="15">
        <v>0</v>
      </c>
      <c r="N44" s="15">
        <f t="shared" si="18"/>
        <v>615.25</v>
      </c>
      <c r="O44" s="15">
        <f t="shared" si="19"/>
        <v>1203.45</v>
      </c>
      <c r="P44" s="18">
        <f t="shared" si="14"/>
        <v>4146.55</v>
      </c>
      <c r="Q44" s="10">
        <v>256.68</v>
      </c>
      <c r="R44" s="10">
        <v>1070</v>
      </c>
      <c r="S44" s="35">
        <f t="shared" si="15"/>
        <v>1326.68</v>
      </c>
    </row>
    <row r="45" spans="2:19" x14ac:dyDescent="0.25">
      <c r="B45" t="s">
        <v>132</v>
      </c>
      <c r="C45" t="s">
        <v>103</v>
      </c>
      <c r="D45" t="s">
        <v>83</v>
      </c>
      <c r="E45" s="15">
        <v>5350</v>
      </c>
      <c r="F45" s="29">
        <v>15</v>
      </c>
      <c r="G45" s="15">
        <v>0</v>
      </c>
      <c r="H45" s="15">
        <f t="shared" si="16"/>
        <v>5350</v>
      </c>
      <c r="I45" s="15">
        <v>0</v>
      </c>
      <c r="J45" s="15">
        <v>588.20000000000005</v>
      </c>
      <c r="K45" s="15">
        <f t="shared" si="17"/>
        <v>588.20000000000005</v>
      </c>
      <c r="L45" s="15">
        <v>0</v>
      </c>
      <c r="M45" s="15">
        <v>0</v>
      </c>
      <c r="N45" s="15">
        <f t="shared" si="18"/>
        <v>615.25</v>
      </c>
      <c r="O45" s="15">
        <f t="shared" si="19"/>
        <v>1203.45</v>
      </c>
      <c r="P45" s="18">
        <f t="shared" si="14"/>
        <v>4146.55</v>
      </c>
      <c r="Q45" s="10">
        <v>256.68</v>
      </c>
      <c r="R45" s="10">
        <v>1070</v>
      </c>
      <c r="S45" s="35">
        <f t="shared" si="15"/>
        <v>1326.68</v>
      </c>
    </row>
    <row r="46" spans="2:19" s="30" customFormat="1" x14ac:dyDescent="0.25">
      <c r="B46" s="2" t="s">
        <v>26</v>
      </c>
      <c r="E46" s="34">
        <f>SUM(E35:E45)</f>
        <v>58850</v>
      </c>
      <c r="F46" s="34"/>
      <c r="G46" s="34">
        <f>SUM(G35:G45)</f>
        <v>0</v>
      </c>
      <c r="H46" s="34">
        <f>SUM(H35:H45)</f>
        <v>58850</v>
      </c>
      <c r="I46" s="34">
        <f t="shared" ref="I46:S46" si="20">SUM(I35:I45)</f>
        <v>0</v>
      </c>
      <c r="J46" s="34">
        <f t="shared" si="20"/>
        <v>6470.1999999999989</v>
      </c>
      <c r="K46" s="34">
        <f t="shared" si="20"/>
        <v>6470.1999999999989</v>
      </c>
      <c r="L46" s="34">
        <f t="shared" si="20"/>
        <v>0</v>
      </c>
      <c r="M46" s="34">
        <f t="shared" si="20"/>
        <v>0</v>
      </c>
      <c r="N46" s="34">
        <f t="shared" si="20"/>
        <v>6767.75</v>
      </c>
      <c r="O46" s="34">
        <f t="shared" si="20"/>
        <v>13237.950000000003</v>
      </c>
      <c r="P46" s="34">
        <f t="shared" si="20"/>
        <v>45612.05000000001</v>
      </c>
      <c r="Q46" s="34">
        <f t="shared" si="20"/>
        <v>2823.4799999999996</v>
      </c>
      <c r="R46" s="34">
        <f t="shared" si="20"/>
        <v>11770</v>
      </c>
      <c r="S46" s="34">
        <f t="shared" si="20"/>
        <v>14593.480000000001</v>
      </c>
    </row>
    <row r="47" spans="2:19" x14ac:dyDescent="0.2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9" x14ac:dyDescent="0.25">
      <c r="B48" s="2" t="s">
        <v>140</v>
      </c>
      <c r="C48" s="2" t="s">
        <v>64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9" x14ac:dyDescent="0.25">
      <c r="B49" t="s">
        <v>133</v>
      </c>
      <c r="C49" t="s">
        <v>99</v>
      </c>
      <c r="D49" t="s">
        <v>80</v>
      </c>
      <c r="E49" s="15">
        <v>5350</v>
      </c>
      <c r="F49" s="29">
        <v>15</v>
      </c>
      <c r="G49" s="15">
        <v>0</v>
      </c>
      <c r="H49" s="15">
        <f>E49+G49</f>
        <v>5350</v>
      </c>
      <c r="I49" s="15">
        <v>0</v>
      </c>
      <c r="J49" s="15">
        <v>588.20000000000005</v>
      </c>
      <c r="K49" s="15">
        <f>J49-I49</f>
        <v>588.20000000000005</v>
      </c>
      <c r="L49" s="15">
        <v>0</v>
      </c>
      <c r="M49" s="15">
        <v>0</v>
      </c>
      <c r="N49" s="15">
        <f>E49*0.115</f>
        <v>615.25</v>
      </c>
      <c r="O49" s="15">
        <f>SUM(K49:N49)</f>
        <v>1203.45</v>
      </c>
      <c r="P49" s="18">
        <f>H49-O49</f>
        <v>4146.55</v>
      </c>
      <c r="Q49" s="10">
        <v>256.68</v>
      </c>
      <c r="R49" s="10">
        <v>1070</v>
      </c>
      <c r="S49" s="35">
        <f t="shared" ref="S49:S50" si="21">Q49+R49</f>
        <v>1326.68</v>
      </c>
    </row>
    <row r="50" spans="2:19" x14ac:dyDescent="0.25">
      <c r="B50" t="s">
        <v>152</v>
      </c>
      <c r="C50" t="s">
        <v>92</v>
      </c>
      <c r="D50" t="s">
        <v>80</v>
      </c>
      <c r="E50" s="15">
        <v>5350</v>
      </c>
      <c r="F50" s="29">
        <v>15</v>
      </c>
      <c r="G50" s="15">
        <v>0</v>
      </c>
      <c r="H50" s="15">
        <f>E50+G50</f>
        <v>5350</v>
      </c>
      <c r="I50" s="15">
        <v>0</v>
      </c>
      <c r="J50" s="15">
        <v>588.20000000000005</v>
      </c>
      <c r="K50" s="15">
        <v>588.20000000000005</v>
      </c>
      <c r="L50" s="15">
        <v>0</v>
      </c>
      <c r="M50" s="15">
        <v>0</v>
      </c>
      <c r="N50" s="15">
        <f>E50*0.115</f>
        <v>615.25</v>
      </c>
      <c r="O50" s="15">
        <f>SUM(K50:N50)</f>
        <v>1203.45</v>
      </c>
      <c r="P50" s="18">
        <f>H50-O50</f>
        <v>4146.55</v>
      </c>
      <c r="Q50" s="10">
        <v>256.68</v>
      </c>
      <c r="R50" s="10">
        <v>1070</v>
      </c>
      <c r="S50" s="35">
        <f t="shared" si="21"/>
        <v>1326.68</v>
      </c>
    </row>
    <row r="51" spans="2:19" s="30" customFormat="1" x14ac:dyDescent="0.25">
      <c r="B51" s="2" t="s">
        <v>26</v>
      </c>
      <c r="E51" s="34">
        <f>E49+E50</f>
        <v>10700</v>
      </c>
      <c r="F51" s="34"/>
      <c r="G51" s="34">
        <f>G49+G50</f>
        <v>0</v>
      </c>
      <c r="H51" s="34">
        <f t="shared" ref="H51:S51" si="22">H49+H50</f>
        <v>10700</v>
      </c>
      <c r="I51" s="34">
        <f t="shared" si="22"/>
        <v>0</v>
      </c>
      <c r="J51" s="34">
        <f t="shared" si="22"/>
        <v>1176.4000000000001</v>
      </c>
      <c r="K51" s="34">
        <f t="shared" si="22"/>
        <v>1176.4000000000001</v>
      </c>
      <c r="L51" s="34">
        <f t="shared" si="22"/>
        <v>0</v>
      </c>
      <c r="M51" s="34">
        <f t="shared" si="22"/>
        <v>0</v>
      </c>
      <c r="N51" s="34">
        <f t="shared" si="22"/>
        <v>1230.5</v>
      </c>
      <c r="O51" s="34">
        <f t="shared" si="22"/>
        <v>2406.9</v>
      </c>
      <c r="P51" s="34">
        <f t="shared" si="22"/>
        <v>8293.1</v>
      </c>
      <c r="Q51" s="34">
        <f t="shared" si="22"/>
        <v>513.36</v>
      </c>
      <c r="R51" s="34">
        <f t="shared" si="22"/>
        <v>2140</v>
      </c>
      <c r="S51" s="34">
        <f t="shared" si="22"/>
        <v>2653.36</v>
      </c>
    </row>
    <row r="52" spans="2:19" x14ac:dyDescent="0.25">
      <c r="B52" s="2"/>
      <c r="E52" s="15"/>
      <c r="F52" s="15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8"/>
      <c r="R52" s="8"/>
      <c r="S52" s="8"/>
    </row>
    <row r="53" spans="2:19" x14ac:dyDescent="0.25">
      <c r="B53" s="2" t="s">
        <v>154</v>
      </c>
      <c r="C53" s="2" t="s">
        <v>155</v>
      </c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8"/>
      <c r="R53" s="8"/>
      <c r="S53" s="8"/>
    </row>
    <row r="54" spans="2:19" x14ac:dyDescent="0.25">
      <c r="B54" t="s">
        <v>156</v>
      </c>
      <c r="C54" s="11" t="s">
        <v>42</v>
      </c>
      <c r="D54" t="s">
        <v>2</v>
      </c>
      <c r="E54" s="15">
        <v>10000</v>
      </c>
      <c r="F54" s="29">
        <v>15</v>
      </c>
      <c r="G54" s="15">
        <v>0</v>
      </c>
      <c r="H54" s="15">
        <f t="shared" ref="H54" si="23">E54+G54</f>
        <v>10000</v>
      </c>
      <c r="I54" s="15">
        <v>0</v>
      </c>
      <c r="J54" s="15">
        <v>1581.44</v>
      </c>
      <c r="K54" s="15">
        <f t="shared" ref="K54" si="24">J54-I54</f>
        <v>1581.44</v>
      </c>
      <c r="L54" s="15">
        <v>0</v>
      </c>
      <c r="M54" s="15">
        <v>0</v>
      </c>
      <c r="N54" s="15">
        <f>E54*0.115</f>
        <v>1150</v>
      </c>
      <c r="O54" s="15">
        <f t="shared" ref="O54" si="25">SUM(K54:N54)</f>
        <v>2731.44</v>
      </c>
      <c r="P54" s="18">
        <f>H54-O54</f>
        <v>7268.5599999999995</v>
      </c>
      <c r="Q54" s="10">
        <v>285.52999999999997</v>
      </c>
      <c r="R54" s="10">
        <v>2000</v>
      </c>
      <c r="S54" s="35">
        <f t="shared" ref="S54" si="26">SUM(Q54:R54)</f>
        <v>2285.5299999999997</v>
      </c>
    </row>
    <row r="55" spans="2:19" s="30" customFormat="1" x14ac:dyDescent="0.25">
      <c r="B55" s="2" t="s">
        <v>26</v>
      </c>
      <c r="E55" s="34">
        <f>E54</f>
        <v>10000</v>
      </c>
      <c r="F55" s="34"/>
      <c r="G55" s="34">
        <f t="shared" ref="G55:S55" si="27">G54</f>
        <v>0</v>
      </c>
      <c r="H55" s="34">
        <f t="shared" si="27"/>
        <v>10000</v>
      </c>
      <c r="I55" s="34">
        <f t="shared" si="27"/>
        <v>0</v>
      </c>
      <c r="J55" s="34">
        <f t="shared" si="27"/>
        <v>1581.44</v>
      </c>
      <c r="K55" s="34">
        <f t="shared" si="27"/>
        <v>1581.44</v>
      </c>
      <c r="L55" s="34">
        <f t="shared" si="27"/>
        <v>0</v>
      </c>
      <c r="M55" s="34">
        <f t="shared" si="27"/>
        <v>0</v>
      </c>
      <c r="N55" s="34">
        <f t="shared" si="27"/>
        <v>1150</v>
      </c>
      <c r="O55" s="34">
        <f t="shared" si="27"/>
        <v>2731.44</v>
      </c>
      <c r="P55" s="34">
        <f t="shared" si="27"/>
        <v>7268.5599999999995</v>
      </c>
      <c r="Q55" s="34">
        <f t="shared" si="27"/>
        <v>285.52999999999997</v>
      </c>
      <c r="R55" s="34">
        <f t="shared" si="27"/>
        <v>2000</v>
      </c>
      <c r="S55" s="34">
        <f t="shared" si="27"/>
        <v>2285.5299999999997</v>
      </c>
    </row>
    <row r="57" spans="2:19" ht="18.75" x14ac:dyDescent="0.3">
      <c r="D57" s="4" t="s">
        <v>105</v>
      </c>
      <c r="E57" s="17">
        <f>E12+E23+E27+E32+E46+E51+E55</f>
        <v>158954.95000000001</v>
      </c>
      <c r="F57" s="17"/>
      <c r="G57" s="17">
        <f>G12+G23+G27+G32+G46+G51+G55</f>
        <v>0</v>
      </c>
      <c r="H57" s="17">
        <f t="shared" ref="H57:S57" si="28">H12+H23+H27+H32+H46+H51+H55</f>
        <v>158954.95000000001</v>
      </c>
      <c r="I57" s="17">
        <f t="shared" si="28"/>
        <v>274.08999999999997</v>
      </c>
      <c r="J57" s="17">
        <f t="shared" si="28"/>
        <v>19499.7</v>
      </c>
      <c r="K57" s="17">
        <f t="shared" si="28"/>
        <v>19225.61</v>
      </c>
      <c r="L57" s="17">
        <f t="shared" si="28"/>
        <v>0</v>
      </c>
      <c r="M57" s="17">
        <f t="shared" si="28"/>
        <v>0</v>
      </c>
      <c r="N57" s="17">
        <f t="shared" si="28"/>
        <v>18279.81925</v>
      </c>
      <c r="O57" s="17">
        <f t="shared" si="28"/>
        <v>37505.429250000008</v>
      </c>
      <c r="P57" s="17">
        <f t="shared" si="28"/>
        <v>121449.52075000001</v>
      </c>
      <c r="Q57" s="17">
        <f t="shared" si="28"/>
        <v>7020.3799999999992</v>
      </c>
      <c r="R57" s="17">
        <f t="shared" si="28"/>
        <v>31790.989999999998</v>
      </c>
      <c r="S57" s="17">
        <f t="shared" si="28"/>
        <v>38811.370000000003</v>
      </c>
    </row>
    <row r="63" spans="2:19" ht="15.75" thickBot="1" x14ac:dyDescent="0.3">
      <c r="E63" s="61"/>
      <c r="F63" s="61"/>
      <c r="G63" s="61"/>
      <c r="J63" s="61"/>
      <c r="K63" s="61"/>
      <c r="L63" s="61"/>
    </row>
    <row r="64" spans="2:19" x14ac:dyDescent="0.25">
      <c r="E64" s="63" t="s">
        <v>146</v>
      </c>
      <c r="F64" s="63"/>
      <c r="G64" s="63"/>
      <c r="J64" s="64" t="s">
        <v>145</v>
      </c>
      <c r="K64" s="64"/>
      <c r="L64" s="64"/>
    </row>
    <row r="65" spans="5:12" ht="15.75" x14ac:dyDescent="0.3">
      <c r="E65" s="65" t="s">
        <v>144</v>
      </c>
      <c r="F65" s="65"/>
      <c r="G65" s="63"/>
      <c r="J65" s="65" t="s">
        <v>145</v>
      </c>
      <c r="K65" s="65"/>
      <c r="L65" s="65"/>
    </row>
  </sheetData>
  <mergeCells count="8">
    <mergeCell ref="E65:G65"/>
    <mergeCell ref="J65:L65"/>
    <mergeCell ref="C6:D6"/>
    <mergeCell ref="E7:S7"/>
    <mergeCell ref="E63:G63"/>
    <mergeCell ref="J63:L63"/>
    <mergeCell ref="E64:G64"/>
    <mergeCell ref="J64:L64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65"/>
  <sheetViews>
    <sheetView workbookViewId="0">
      <pane xSplit="4" ySplit="8" topLeftCell="E9" activePane="bottomRight" state="frozen"/>
      <selection pane="topRight" activeCell="E1" sqref="E1"/>
      <selection pane="bottomLeft" activeCell="A4" sqref="A4"/>
      <selection pane="bottomRight" activeCell="C5" sqref="C5"/>
    </sheetView>
  </sheetViews>
  <sheetFormatPr baseColWidth="10" defaultRowHeight="15" x14ac:dyDescent="0.25"/>
  <cols>
    <col min="2" max="2" width="16.5703125" customWidth="1"/>
    <col min="3" max="3" width="34.140625" customWidth="1"/>
    <col min="4" max="4" width="29.85546875" customWidth="1"/>
    <col min="5" max="5" width="18.42578125" customWidth="1"/>
    <col min="8" max="8" width="21.28515625" customWidth="1"/>
    <col min="10" max="10" width="14.5703125" customWidth="1"/>
    <col min="11" max="11" width="13.42578125" customWidth="1"/>
    <col min="14" max="14" width="14" customWidth="1"/>
    <col min="15" max="15" width="18.5703125" customWidth="1"/>
    <col min="16" max="16" width="16.85546875" customWidth="1"/>
    <col min="17" max="17" width="14" customWidth="1"/>
    <col min="18" max="18" width="15.7109375" customWidth="1"/>
    <col min="19" max="19" width="17" customWidth="1"/>
  </cols>
  <sheetData>
    <row r="6" spans="1:19" ht="18.75" x14ac:dyDescent="0.25">
      <c r="C6" s="58" t="s">
        <v>158</v>
      </c>
      <c r="D6" s="5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9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ht="36" thickTop="1" thickBot="1" x14ac:dyDescent="0.3">
      <c r="B8" s="31" t="s">
        <v>9</v>
      </c>
      <c r="C8" s="32" t="s">
        <v>10</v>
      </c>
      <c r="D8" s="32" t="s">
        <v>0</v>
      </c>
      <c r="E8" s="39" t="s">
        <v>11</v>
      </c>
      <c r="F8" s="39" t="s">
        <v>150</v>
      </c>
      <c r="G8" s="40" t="s">
        <v>157</v>
      </c>
      <c r="H8" s="39" t="s">
        <v>12</v>
      </c>
      <c r="I8" s="39" t="s">
        <v>107</v>
      </c>
      <c r="J8" s="39" t="s">
        <v>143</v>
      </c>
      <c r="K8" s="39" t="s">
        <v>13</v>
      </c>
      <c r="L8" s="39" t="s">
        <v>15</v>
      </c>
      <c r="M8" s="39" t="s">
        <v>106</v>
      </c>
      <c r="N8" s="39" t="s">
        <v>16</v>
      </c>
      <c r="O8" s="39" t="s">
        <v>17</v>
      </c>
      <c r="P8" s="39" t="s">
        <v>72</v>
      </c>
      <c r="Q8" s="32" t="s">
        <v>8</v>
      </c>
      <c r="R8" s="32" t="s">
        <v>18</v>
      </c>
      <c r="S8" s="41" t="s">
        <v>73</v>
      </c>
    </row>
    <row r="9" spans="1:19" ht="15.75" thickTop="1" x14ac:dyDescent="0.25">
      <c r="B9" s="2" t="s">
        <v>19</v>
      </c>
      <c r="C9" s="2" t="s">
        <v>20</v>
      </c>
      <c r="D9" s="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t="s">
        <v>21</v>
      </c>
      <c r="C10" s="11" t="s">
        <v>22</v>
      </c>
      <c r="D10" t="s">
        <v>25</v>
      </c>
      <c r="E10" s="15">
        <v>16954.95</v>
      </c>
      <c r="F10" s="29">
        <v>15</v>
      </c>
      <c r="G10" s="15">
        <v>0</v>
      </c>
      <c r="H10" s="15">
        <f>E10+G10</f>
        <v>16954.95</v>
      </c>
      <c r="I10" s="15">
        <v>0</v>
      </c>
      <c r="J10" s="15">
        <v>3246.93</v>
      </c>
      <c r="K10" s="15">
        <f>J10-I10</f>
        <v>3246.93</v>
      </c>
      <c r="L10" s="15">
        <v>0</v>
      </c>
      <c r="M10" s="15">
        <v>0</v>
      </c>
      <c r="N10" s="15">
        <f>H10*0.115</f>
        <v>1949.8192500000002</v>
      </c>
      <c r="O10" s="15">
        <f>SUM(K10:N10)</f>
        <v>5196.7492499999998</v>
      </c>
      <c r="P10" s="18">
        <f>H10-O10</f>
        <v>11758.20075</v>
      </c>
      <c r="Q10" s="10">
        <v>328.67</v>
      </c>
      <c r="R10" s="10">
        <v>3390.99</v>
      </c>
      <c r="S10" s="35">
        <f>SUM(Q10:R10)</f>
        <v>3719.66</v>
      </c>
    </row>
    <row r="11" spans="1:19" x14ac:dyDescent="0.25">
      <c r="B11" t="s">
        <v>23</v>
      </c>
      <c r="C11" s="11" t="s">
        <v>24</v>
      </c>
      <c r="D11" t="s">
        <v>3</v>
      </c>
      <c r="E11" s="15">
        <v>4850</v>
      </c>
      <c r="F11" s="29">
        <v>15</v>
      </c>
      <c r="G11" s="15">
        <v>0</v>
      </c>
      <c r="H11" s="15">
        <f t="shared" ref="H11" si="0">E11+G11</f>
        <v>4850</v>
      </c>
      <c r="I11" s="15">
        <v>0</v>
      </c>
      <c r="J11" s="15">
        <v>491.69</v>
      </c>
      <c r="K11" s="15">
        <f t="shared" ref="K11" si="1">J11-I11</f>
        <v>491.69</v>
      </c>
      <c r="L11" s="15">
        <v>0</v>
      </c>
      <c r="M11" s="15">
        <v>0</v>
      </c>
      <c r="N11" s="15">
        <f>H11*0.115</f>
        <v>557.75</v>
      </c>
      <c r="O11" s="15">
        <f t="shared" ref="O11" si="2">SUM(K11:N11)</f>
        <v>1049.44</v>
      </c>
      <c r="P11" s="18">
        <f>H11-O11</f>
        <v>3800.56</v>
      </c>
      <c r="Q11" s="10">
        <v>253.58</v>
      </c>
      <c r="R11" s="10">
        <v>970</v>
      </c>
      <c r="S11" s="35">
        <f t="shared" ref="S11" si="3">SUM(Q11:R11)</f>
        <v>1223.58</v>
      </c>
    </row>
    <row r="12" spans="1:19" x14ac:dyDescent="0.25">
      <c r="A12" s="30"/>
      <c r="B12" s="7" t="s">
        <v>26</v>
      </c>
      <c r="C12" s="30"/>
      <c r="D12" s="30"/>
      <c r="E12" s="34">
        <f>SUM(E10:E11)</f>
        <v>21804.95</v>
      </c>
      <c r="F12" s="34"/>
      <c r="G12" s="34">
        <f t="shared" ref="G12:S12" si="4">SUM(G10:G11)</f>
        <v>0</v>
      </c>
      <c r="H12" s="34">
        <f t="shared" si="4"/>
        <v>21804.95</v>
      </c>
      <c r="I12" s="34">
        <f t="shared" si="4"/>
        <v>0</v>
      </c>
      <c r="J12" s="34">
        <f t="shared" si="4"/>
        <v>3738.62</v>
      </c>
      <c r="K12" s="34">
        <f t="shared" si="4"/>
        <v>3738.62</v>
      </c>
      <c r="L12" s="34">
        <f t="shared" si="4"/>
        <v>0</v>
      </c>
      <c r="M12" s="34">
        <f t="shared" si="4"/>
        <v>0</v>
      </c>
      <c r="N12" s="34">
        <f t="shared" si="4"/>
        <v>2507.5692500000005</v>
      </c>
      <c r="O12" s="34">
        <f t="shared" si="4"/>
        <v>6246.1892499999994</v>
      </c>
      <c r="P12" s="34">
        <f t="shared" si="4"/>
        <v>15558.760749999999</v>
      </c>
      <c r="Q12" s="34">
        <f t="shared" si="4"/>
        <v>582.25</v>
      </c>
      <c r="R12" s="34">
        <f t="shared" si="4"/>
        <v>4360.99</v>
      </c>
      <c r="S12" s="34">
        <f t="shared" si="4"/>
        <v>4943.24</v>
      </c>
    </row>
    <row r="13" spans="1:19" x14ac:dyDescent="0.25"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9" x14ac:dyDescent="0.25">
      <c r="B14" s="2" t="s">
        <v>27</v>
      </c>
      <c r="C14" s="2" t="s">
        <v>28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9" x14ac:dyDescent="0.25">
      <c r="B15" t="s">
        <v>32</v>
      </c>
      <c r="C15" s="11" t="s">
        <v>37</v>
      </c>
      <c r="D15" t="s">
        <v>1</v>
      </c>
      <c r="E15" s="15">
        <v>10000</v>
      </c>
      <c r="F15" s="29">
        <v>15</v>
      </c>
      <c r="G15" s="15">
        <v>0</v>
      </c>
      <c r="H15" s="15">
        <f>E15-G15</f>
        <v>10000</v>
      </c>
      <c r="I15" s="15">
        <v>0</v>
      </c>
      <c r="J15" s="15">
        <v>1581.44</v>
      </c>
      <c r="K15" s="15">
        <f>J15-I15</f>
        <v>1581.44</v>
      </c>
      <c r="L15" s="15">
        <v>0</v>
      </c>
      <c r="M15" s="15">
        <v>0</v>
      </c>
      <c r="N15" s="15">
        <f>H15*0.115</f>
        <v>1150</v>
      </c>
      <c r="O15" s="15">
        <f t="shared" ref="O15:O20" si="5">SUM(K15:N15)</f>
        <v>2731.44</v>
      </c>
      <c r="P15" s="18">
        <f t="shared" ref="P15:P22" si="6">H15-O15</f>
        <v>7268.5599999999995</v>
      </c>
      <c r="Q15" s="10">
        <v>285.52999999999997</v>
      </c>
      <c r="R15" s="10">
        <v>2000</v>
      </c>
      <c r="S15" s="35">
        <f>Q15+R15</f>
        <v>2285.5299999999997</v>
      </c>
    </row>
    <row r="16" spans="1:19" x14ac:dyDescent="0.25">
      <c r="B16" t="s">
        <v>33</v>
      </c>
      <c r="C16" s="11" t="s">
        <v>38</v>
      </c>
      <c r="D16" t="s">
        <v>74</v>
      </c>
      <c r="E16" s="15">
        <v>5350</v>
      </c>
      <c r="F16" s="29">
        <v>15</v>
      </c>
      <c r="G16" s="19">
        <v>5.94</v>
      </c>
      <c r="H16" s="15">
        <f t="shared" ref="H16:H22" si="7">E16-G16</f>
        <v>5344.06</v>
      </c>
      <c r="I16" s="15">
        <v>0</v>
      </c>
      <c r="J16" s="15">
        <v>587.55999999999995</v>
      </c>
      <c r="K16" s="15">
        <f t="shared" ref="K16:K22" si="8">J16-I16</f>
        <v>587.55999999999995</v>
      </c>
      <c r="L16" s="15">
        <v>0</v>
      </c>
      <c r="M16" s="15">
        <v>0</v>
      </c>
      <c r="N16" s="15">
        <f t="shared" ref="N16:N22" si="9">H16*0.115</f>
        <v>614.56690000000003</v>
      </c>
      <c r="O16" s="15">
        <f t="shared" si="5"/>
        <v>1202.1269</v>
      </c>
      <c r="P16" s="18">
        <f t="shared" si="6"/>
        <v>4141.9331000000002</v>
      </c>
      <c r="Q16" s="10">
        <v>256.68</v>
      </c>
      <c r="R16" s="10">
        <v>1070</v>
      </c>
      <c r="S16" s="35">
        <f>Q16+R16</f>
        <v>1326.68</v>
      </c>
    </row>
    <row r="17" spans="1:19" x14ac:dyDescent="0.25">
      <c r="B17" t="s">
        <v>34</v>
      </c>
      <c r="C17" t="s">
        <v>141</v>
      </c>
      <c r="D17" t="s">
        <v>75</v>
      </c>
      <c r="E17" s="21">
        <v>5350</v>
      </c>
      <c r="F17" s="29">
        <v>15</v>
      </c>
      <c r="G17" s="3">
        <v>36.51</v>
      </c>
      <c r="H17" s="15">
        <f t="shared" si="7"/>
        <v>5313.49</v>
      </c>
      <c r="I17" s="3">
        <v>0</v>
      </c>
      <c r="J17" s="3">
        <v>584.29999999999995</v>
      </c>
      <c r="K17" s="15">
        <f t="shared" si="8"/>
        <v>584.29999999999995</v>
      </c>
      <c r="L17" s="3">
        <v>0</v>
      </c>
      <c r="M17" s="3">
        <v>0</v>
      </c>
      <c r="N17" s="15">
        <f t="shared" si="9"/>
        <v>611.05134999999996</v>
      </c>
      <c r="O17" s="15">
        <f t="shared" si="5"/>
        <v>1195.3513499999999</v>
      </c>
      <c r="P17" s="18">
        <f t="shared" si="6"/>
        <v>4118.1386499999999</v>
      </c>
      <c r="Q17" s="27">
        <v>256.68</v>
      </c>
      <c r="R17" s="10">
        <v>1070</v>
      </c>
      <c r="S17" s="35">
        <f>Q17+R17</f>
        <v>1326.68</v>
      </c>
    </row>
    <row r="18" spans="1:19" x14ac:dyDescent="0.25">
      <c r="B18" t="s">
        <v>35</v>
      </c>
      <c r="C18" t="s">
        <v>111</v>
      </c>
      <c r="D18" t="s">
        <v>77</v>
      </c>
      <c r="E18" s="15">
        <v>6000</v>
      </c>
      <c r="F18" s="29">
        <v>15</v>
      </c>
      <c r="G18" s="15">
        <v>0</v>
      </c>
      <c r="H18" s="15">
        <f t="shared" si="7"/>
        <v>6000</v>
      </c>
      <c r="I18" s="15">
        <v>0</v>
      </c>
      <c r="J18" s="15">
        <v>727.04</v>
      </c>
      <c r="K18" s="15">
        <f t="shared" si="8"/>
        <v>727.04</v>
      </c>
      <c r="L18" s="15">
        <v>0</v>
      </c>
      <c r="M18" s="15">
        <v>0</v>
      </c>
      <c r="N18" s="15">
        <f t="shared" si="9"/>
        <v>690</v>
      </c>
      <c r="O18" s="15">
        <f t="shared" si="5"/>
        <v>1417.04</v>
      </c>
      <c r="P18" s="18">
        <f t="shared" si="6"/>
        <v>4582.96</v>
      </c>
      <c r="Q18" s="10">
        <v>260.72000000000003</v>
      </c>
      <c r="R18" s="10">
        <v>1200</v>
      </c>
      <c r="S18" s="35">
        <f>Q18+R18</f>
        <v>1460.72</v>
      </c>
    </row>
    <row r="19" spans="1:19" x14ac:dyDescent="0.25">
      <c r="B19" t="s">
        <v>36</v>
      </c>
      <c r="C19" t="s">
        <v>86</v>
      </c>
      <c r="D19" t="s">
        <v>39</v>
      </c>
      <c r="E19" s="15">
        <v>4500</v>
      </c>
      <c r="F19" s="29">
        <v>15</v>
      </c>
      <c r="G19" s="15">
        <v>0</v>
      </c>
      <c r="H19" s="15">
        <f t="shared" si="7"/>
        <v>4500</v>
      </c>
      <c r="I19" s="15">
        <v>0</v>
      </c>
      <c r="J19" s="15">
        <v>428.97</v>
      </c>
      <c r="K19" s="15">
        <f t="shared" si="8"/>
        <v>428.97</v>
      </c>
      <c r="L19" s="15">
        <v>0</v>
      </c>
      <c r="M19" s="15">
        <v>0</v>
      </c>
      <c r="N19" s="15">
        <f t="shared" si="9"/>
        <v>517.5</v>
      </c>
      <c r="O19" s="15">
        <f t="shared" si="5"/>
        <v>946.47</v>
      </c>
      <c r="P19" s="18">
        <f t="shared" si="6"/>
        <v>3553.5299999999997</v>
      </c>
      <c r="Q19" s="10">
        <v>251.41</v>
      </c>
      <c r="R19" s="10">
        <v>900</v>
      </c>
      <c r="S19" s="35">
        <f>Q19+R19</f>
        <v>1151.4100000000001</v>
      </c>
    </row>
    <row r="20" spans="1:19" x14ac:dyDescent="0.25">
      <c r="B20" t="s">
        <v>115</v>
      </c>
      <c r="C20" t="s">
        <v>87</v>
      </c>
      <c r="D20" t="s">
        <v>39</v>
      </c>
      <c r="E20" s="15">
        <v>4500</v>
      </c>
      <c r="F20" s="29">
        <v>15</v>
      </c>
      <c r="G20" s="15">
        <v>0</v>
      </c>
      <c r="H20" s="15">
        <f t="shared" si="7"/>
        <v>4500</v>
      </c>
      <c r="I20" s="15">
        <v>0</v>
      </c>
      <c r="J20" s="15">
        <v>428.97</v>
      </c>
      <c r="K20" s="15">
        <f t="shared" si="8"/>
        <v>428.97</v>
      </c>
      <c r="L20" s="15">
        <v>0</v>
      </c>
      <c r="M20" s="15">
        <v>0</v>
      </c>
      <c r="N20" s="15">
        <f t="shared" si="9"/>
        <v>517.5</v>
      </c>
      <c r="O20" s="15">
        <f t="shared" si="5"/>
        <v>946.47</v>
      </c>
      <c r="P20" s="18">
        <f t="shared" si="6"/>
        <v>3553.5299999999997</v>
      </c>
      <c r="Q20" s="10">
        <v>251.41</v>
      </c>
      <c r="R20" s="10">
        <v>900</v>
      </c>
      <c r="S20" s="35">
        <f t="shared" ref="S20:S22" si="10">Q20+R20</f>
        <v>1151.4100000000001</v>
      </c>
    </row>
    <row r="21" spans="1:19" x14ac:dyDescent="0.25">
      <c r="B21" t="s">
        <v>116</v>
      </c>
      <c r="C21" t="s">
        <v>89</v>
      </c>
      <c r="D21" t="s">
        <v>4</v>
      </c>
      <c r="E21" s="15">
        <v>2700</v>
      </c>
      <c r="F21" s="29">
        <v>15</v>
      </c>
      <c r="G21" s="15">
        <v>0</v>
      </c>
      <c r="H21" s="15">
        <f t="shared" si="7"/>
        <v>2700</v>
      </c>
      <c r="I21" s="15">
        <v>147.32</v>
      </c>
      <c r="J21" s="15">
        <v>188.33</v>
      </c>
      <c r="K21" s="15">
        <f t="shared" si="8"/>
        <v>41.010000000000019</v>
      </c>
      <c r="L21" s="15">
        <v>0</v>
      </c>
      <c r="M21" s="15">
        <v>0</v>
      </c>
      <c r="N21" s="15">
        <f t="shared" si="9"/>
        <v>310.5</v>
      </c>
      <c r="O21" s="15">
        <f>SUM(K21:N21)</f>
        <v>351.51</v>
      </c>
      <c r="P21" s="18">
        <f t="shared" si="6"/>
        <v>2348.4899999999998</v>
      </c>
      <c r="Q21" s="10">
        <v>240.25</v>
      </c>
      <c r="R21" s="10">
        <v>540</v>
      </c>
      <c r="S21" s="35">
        <f t="shared" si="10"/>
        <v>780.25</v>
      </c>
    </row>
    <row r="22" spans="1:19" x14ac:dyDescent="0.25">
      <c r="B22" t="s">
        <v>117</v>
      </c>
      <c r="C22" t="s">
        <v>88</v>
      </c>
      <c r="D22" t="s">
        <v>40</v>
      </c>
      <c r="E22" s="15">
        <v>3150</v>
      </c>
      <c r="F22" s="29">
        <v>15</v>
      </c>
      <c r="G22" s="15">
        <v>0</v>
      </c>
      <c r="H22" s="15">
        <f t="shared" si="7"/>
        <v>3150</v>
      </c>
      <c r="I22" s="15">
        <v>126.77</v>
      </c>
      <c r="J22" s="15">
        <v>237.29</v>
      </c>
      <c r="K22" s="15">
        <f t="shared" si="8"/>
        <v>110.52</v>
      </c>
      <c r="L22" s="15">
        <v>0</v>
      </c>
      <c r="M22" s="15">
        <v>0</v>
      </c>
      <c r="N22" s="15">
        <f t="shared" si="9"/>
        <v>362.25</v>
      </c>
      <c r="O22" s="15">
        <f>SUM(K22:N22)</f>
        <v>472.77</v>
      </c>
      <c r="P22" s="18">
        <f t="shared" si="6"/>
        <v>2677.23</v>
      </c>
      <c r="Q22" s="10">
        <v>243.04</v>
      </c>
      <c r="R22" s="10">
        <v>630</v>
      </c>
      <c r="S22" s="35">
        <f t="shared" si="10"/>
        <v>873.04</v>
      </c>
    </row>
    <row r="23" spans="1:19" x14ac:dyDescent="0.25">
      <c r="A23" s="30"/>
      <c r="B23" s="2" t="s">
        <v>26</v>
      </c>
      <c r="C23" s="30"/>
      <c r="D23" s="30"/>
      <c r="E23" s="34">
        <f t="shared" ref="E23:S23" si="11">SUM(E15:E22)</f>
        <v>41550</v>
      </c>
      <c r="F23" s="34"/>
      <c r="G23" s="34">
        <f t="shared" si="11"/>
        <v>42.449999999999996</v>
      </c>
      <c r="H23" s="34">
        <f t="shared" si="11"/>
        <v>41507.550000000003</v>
      </c>
      <c r="I23" s="34">
        <f t="shared" si="11"/>
        <v>274.08999999999997</v>
      </c>
      <c r="J23" s="34">
        <f t="shared" si="11"/>
        <v>4763.9000000000005</v>
      </c>
      <c r="K23" s="34">
        <f t="shared" si="11"/>
        <v>4489.8100000000013</v>
      </c>
      <c r="L23" s="34">
        <f t="shared" si="11"/>
        <v>0</v>
      </c>
      <c r="M23" s="34">
        <f t="shared" si="11"/>
        <v>0</v>
      </c>
      <c r="N23" s="34">
        <f t="shared" si="11"/>
        <v>4773.3682499999995</v>
      </c>
      <c r="O23" s="34">
        <f t="shared" si="11"/>
        <v>9263.1782500000008</v>
      </c>
      <c r="P23" s="34">
        <f t="shared" si="11"/>
        <v>32244.371749999995</v>
      </c>
      <c r="Q23" s="34">
        <f t="shared" si="11"/>
        <v>2045.7200000000003</v>
      </c>
      <c r="R23" s="34">
        <f t="shared" si="11"/>
        <v>8310</v>
      </c>
      <c r="S23" s="34">
        <f t="shared" si="11"/>
        <v>10355.720000000001</v>
      </c>
    </row>
    <row r="24" spans="1:19" x14ac:dyDescent="0.25">
      <c r="B24" s="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9" x14ac:dyDescent="0.25">
      <c r="B25" s="2" t="s">
        <v>43</v>
      </c>
      <c r="C25" s="2" t="s">
        <v>44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t="s">
        <v>119</v>
      </c>
      <c r="C26" t="s">
        <v>91</v>
      </c>
      <c r="D26" t="s">
        <v>76</v>
      </c>
      <c r="E26" s="15">
        <v>5350</v>
      </c>
      <c r="F26" s="29">
        <v>15</v>
      </c>
      <c r="G26" s="15">
        <v>1.69</v>
      </c>
      <c r="H26" s="15">
        <f>E26-G26</f>
        <v>5348.31</v>
      </c>
      <c r="I26" s="15">
        <v>0</v>
      </c>
      <c r="J26" s="15">
        <v>588.02</v>
      </c>
      <c r="K26" s="15">
        <f>J26-I26</f>
        <v>588.02</v>
      </c>
      <c r="L26" s="15">
        <v>0</v>
      </c>
      <c r="M26" s="15">
        <v>0</v>
      </c>
      <c r="N26" s="15">
        <f>H26*0.115</f>
        <v>615.05565000000013</v>
      </c>
      <c r="O26" s="15">
        <f>SUM(K26:N26)</f>
        <v>1203.0756500000002</v>
      </c>
      <c r="P26" s="18">
        <f>H26-O26</f>
        <v>4145.2343500000006</v>
      </c>
      <c r="Q26" s="10">
        <v>256.68</v>
      </c>
      <c r="R26" s="10">
        <v>1070</v>
      </c>
      <c r="S26" s="35">
        <f>Q26+R26</f>
        <v>1326.68</v>
      </c>
    </row>
    <row r="27" spans="1:19" x14ac:dyDescent="0.25">
      <c r="A27" s="30"/>
      <c r="B27" s="2" t="s">
        <v>26</v>
      </c>
      <c r="C27" s="30"/>
      <c r="D27" s="30"/>
      <c r="E27" s="34">
        <f>SUM(E26:E26)</f>
        <v>5350</v>
      </c>
      <c r="F27" s="34"/>
      <c r="G27" s="34">
        <f>G26</f>
        <v>1.69</v>
      </c>
      <c r="H27" s="34">
        <f t="shared" ref="H27:S27" si="12">SUM(H26:H26)</f>
        <v>5348.31</v>
      </c>
      <c r="I27" s="34">
        <f t="shared" si="12"/>
        <v>0</v>
      </c>
      <c r="J27" s="34">
        <f t="shared" si="12"/>
        <v>588.02</v>
      </c>
      <c r="K27" s="34">
        <f t="shared" si="12"/>
        <v>588.02</v>
      </c>
      <c r="L27" s="34">
        <f t="shared" si="12"/>
        <v>0</v>
      </c>
      <c r="M27" s="34">
        <f t="shared" si="12"/>
        <v>0</v>
      </c>
      <c r="N27" s="34">
        <f t="shared" si="12"/>
        <v>615.05565000000013</v>
      </c>
      <c r="O27" s="34">
        <f t="shared" si="12"/>
        <v>1203.0756500000002</v>
      </c>
      <c r="P27" s="34">
        <f t="shared" si="12"/>
        <v>4145.2343500000006</v>
      </c>
      <c r="Q27" s="34">
        <f t="shared" si="12"/>
        <v>256.68</v>
      </c>
      <c r="R27" s="34">
        <f t="shared" si="12"/>
        <v>1070</v>
      </c>
      <c r="S27" s="34">
        <f t="shared" si="12"/>
        <v>1326.68</v>
      </c>
    </row>
    <row r="28" spans="1:19" x14ac:dyDescent="0.25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9" x14ac:dyDescent="0.25">
      <c r="B29" s="2" t="s">
        <v>50</v>
      </c>
      <c r="C29" s="2" t="s">
        <v>47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9" x14ac:dyDescent="0.25">
      <c r="B30" t="s">
        <v>120</v>
      </c>
      <c r="C30" t="s">
        <v>93</v>
      </c>
      <c r="D30" t="s">
        <v>78</v>
      </c>
      <c r="E30" s="15">
        <v>5350</v>
      </c>
      <c r="F30" s="29">
        <v>15</v>
      </c>
      <c r="G30" s="15">
        <v>0.84</v>
      </c>
      <c r="H30" s="15">
        <f>E30-G30</f>
        <v>5349.16</v>
      </c>
      <c r="I30" s="15">
        <v>0</v>
      </c>
      <c r="J30" s="15">
        <v>588.20000000000005</v>
      </c>
      <c r="K30" s="15">
        <f>J30-I30</f>
        <v>588.20000000000005</v>
      </c>
      <c r="L30" s="15">
        <v>0</v>
      </c>
      <c r="M30" s="15">
        <v>0</v>
      </c>
      <c r="N30" s="15">
        <f>H30*0.115</f>
        <v>615.15340000000003</v>
      </c>
      <c r="O30" s="15">
        <f>SUM(K30:N30)</f>
        <v>1203.3534</v>
      </c>
      <c r="P30" s="18">
        <f>H30-O30</f>
        <v>4145.8065999999999</v>
      </c>
      <c r="Q30" s="10">
        <v>256.68</v>
      </c>
      <c r="R30" s="10">
        <v>1070</v>
      </c>
      <c r="S30" s="35">
        <f>Q30+R30</f>
        <v>1326.68</v>
      </c>
    </row>
    <row r="31" spans="1:19" x14ac:dyDescent="0.25">
      <c r="B31" t="s">
        <v>121</v>
      </c>
      <c r="C31" t="s">
        <v>114</v>
      </c>
      <c r="D31" t="s">
        <v>79</v>
      </c>
      <c r="E31" s="15">
        <v>5350</v>
      </c>
      <c r="F31" s="29">
        <v>15</v>
      </c>
      <c r="G31" s="15">
        <v>0</v>
      </c>
      <c r="H31" s="15">
        <f>E31-G31</f>
        <v>5350</v>
      </c>
      <c r="I31" s="15">
        <v>0</v>
      </c>
      <c r="J31" s="15">
        <v>588.20000000000005</v>
      </c>
      <c r="K31" s="15">
        <f>J31-I31</f>
        <v>588.20000000000005</v>
      </c>
      <c r="L31" s="15">
        <v>0</v>
      </c>
      <c r="M31" s="15">
        <v>0</v>
      </c>
      <c r="N31" s="15">
        <f>H31*0.115</f>
        <v>615.25</v>
      </c>
      <c r="O31" s="15">
        <f>SUM(K31:N31)</f>
        <v>1203.45</v>
      </c>
      <c r="P31" s="18">
        <f>H31-O31</f>
        <v>4146.55</v>
      </c>
      <c r="Q31" s="10">
        <v>256.68</v>
      </c>
      <c r="R31" s="10">
        <v>1070</v>
      </c>
      <c r="S31" s="35">
        <f>Q31+R31</f>
        <v>1326.68</v>
      </c>
    </row>
    <row r="32" spans="1:19" x14ac:dyDescent="0.25">
      <c r="A32" s="30"/>
      <c r="B32" s="2" t="s">
        <v>26</v>
      </c>
      <c r="C32" s="30"/>
      <c r="D32" s="30"/>
      <c r="E32" s="34">
        <f>SUM(E30:E31)</f>
        <v>10700</v>
      </c>
      <c r="F32" s="34"/>
      <c r="G32" s="34">
        <f>SUM(G30:G31)</f>
        <v>0.84</v>
      </c>
      <c r="H32" s="34">
        <f>SUM(H30:H31)</f>
        <v>10699.16</v>
      </c>
      <c r="I32" s="34">
        <f t="shared" ref="I32:S32" si="13">SUM(I30:I31)</f>
        <v>0</v>
      </c>
      <c r="J32" s="34">
        <f t="shared" si="13"/>
        <v>1176.4000000000001</v>
      </c>
      <c r="K32" s="34">
        <f t="shared" si="13"/>
        <v>1176.4000000000001</v>
      </c>
      <c r="L32" s="34">
        <f t="shared" si="13"/>
        <v>0</v>
      </c>
      <c r="M32" s="34">
        <f t="shared" si="13"/>
        <v>0</v>
      </c>
      <c r="N32" s="34">
        <f t="shared" si="13"/>
        <v>1230.4034000000001</v>
      </c>
      <c r="O32" s="34">
        <f t="shared" si="13"/>
        <v>2406.8033999999998</v>
      </c>
      <c r="P32" s="34">
        <f t="shared" si="13"/>
        <v>8292.3565999999992</v>
      </c>
      <c r="Q32" s="34">
        <f t="shared" si="13"/>
        <v>513.36</v>
      </c>
      <c r="R32" s="34">
        <f t="shared" si="13"/>
        <v>2140</v>
      </c>
      <c r="S32" s="34">
        <f t="shared" si="13"/>
        <v>2653.36</v>
      </c>
    </row>
    <row r="33" spans="1:19" x14ac:dyDescent="0.25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9" x14ac:dyDescent="0.25">
      <c r="B34" s="2" t="s">
        <v>63</v>
      </c>
      <c r="C34" s="2" t="s">
        <v>51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9" x14ac:dyDescent="0.25">
      <c r="B35" t="s">
        <v>122</v>
      </c>
      <c r="C35" t="s">
        <v>97</v>
      </c>
      <c r="D35" t="s">
        <v>80</v>
      </c>
      <c r="E35" s="15">
        <v>5350</v>
      </c>
      <c r="F35" s="29">
        <v>15</v>
      </c>
      <c r="G35" s="15">
        <v>0.84</v>
      </c>
      <c r="H35" s="15">
        <f>E35-G35</f>
        <v>5349.16</v>
      </c>
      <c r="I35" s="15">
        <v>0</v>
      </c>
      <c r="J35" s="15">
        <v>588.11</v>
      </c>
      <c r="K35" s="15">
        <f>J35-I35</f>
        <v>588.11</v>
      </c>
      <c r="L35" s="15">
        <v>0</v>
      </c>
      <c r="M35" s="15">
        <v>0</v>
      </c>
      <c r="N35" s="15">
        <f>H35*0.115</f>
        <v>615.15340000000003</v>
      </c>
      <c r="O35" s="15">
        <f>SUM(K35:N35)</f>
        <v>1203.2634</v>
      </c>
      <c r="P35" s="18">
        <f t="shared" ref="P35:P45" si="14">H35-O35</f>
        <v>4145.8966</v>
      </c>
      <c r="Q35" s="10">
        <v>256.68</v>
      </c>
      <c r="R35" s="10">
        <v>1070</v>
      </c>
      <c r="S35" s="35">
        <f t="shared" ref="S35:S45" si="15">Q35+R35</f>
        <v>1326.68</v>
      </c>
    </row>
    <row r="36" spans="1:19" x14ac:dyDescent="0.25">
      <c r="B36" t="s">
        <v>123</v>
      </c>
      <c r="C36" t="s">
        <v>100</v>
      </c>
      <c r="D36" t="s">
        <v>80</v>
      </c>
      <c r="E36" s="15">
        <v>5350</v>
      </c>
      <c r="F36" s="29">
        <v>15</v>
      </c>
      <c r="G36" s="15">
        <v>4.24</v>
      </c>
      <c r="H36" s="15">
        <f t="shared" ref="H36:H45" si="16">E36-G36</f>
        <v>5345.76</v>
      </c>
      <c r="I36" s="15">
        <v>0</v>
      </c>
      <c r="J36" s="15">
        <v>587.74</v>
      </c>
      <c r="K36" s="15">
        <f t="shared" ref="K36:K45" si="17">J36-I36</f>
        <v>587.74</v>
      </c>
      <c r="L36" s="15">
        <v>0</v>
      </c>
      <c r="M36" s="15">
        <v>0</v>
      </c>
      <c r="N36" s="15">
        <f t="shared" ref="N36:N45" si="18">H36*0.115</f>
        <v>614.76240000000007</v>
      </c>
      <c r="O36" s="15">
        <f t="shared" ref="O36:O45" si="19">SUM(K36:N36)</f>
        <v>1202.5024000000001</v>
      </c>
      <c r="P36" s="18">
        <f t="shared" si="14"/>
        <v>4143.2575999999999</v>
      </c>
      <c r="Q36" s="10">
        <v>256.68</v>
      </c>
      <c r="R36" s="10">
        <v>1070</v>
      </c>
      <c r="S36" s="35">
        <f t="shared" si="15"/>
        <v>1326.68</v>
      </c>
    </row>
    <row r="37" spans="1:19" x14ac:dyDescent="0.25">
      <c r="B37" t="s">
        <v>124</v>
      </c>
      <c r="C37" t="s">
        <v>96</v>
      </c>
      <c r="D37" t="s">
        <v>78</v>
      </c>
      <c r="E37" s="15">
        <v>5350</v>
      </c>
      <c r="F37" s="29">
        <v>15</v>
      </c>
      <c r="G37" s="15">
        <v>0</v>
      </c>
      <c r="H37" s="15">
        <f t="shared" si="16"/>
        <v>5350</v>
      </c>
      <c r="I37" s="15">
        <v>0</v>
      </c>
      <c r="J37" s="15">
        <v>588.20000000000005</v>
      </c>
      <c r="K37" s="15">
        <f t="shared" si="17"/>
        <v>588.20000000000005</v>
      </c>
      <c r="L37" s="15">
        <v>0</v>
      </c>
      <c r="M37" s="15">
        <v>0</v>
      </c>
      <c r="N37" s="15">
        <f t="shared" si="18"/>
        <v>615.25</v>
      </c>
      <c r="O37" s="15">
        <f t="shared" si="19"/>
        <v>1203.45</v>
      </c>
      <c r="P37" s="18">
        <f t="shared" si="14"/>
        <v>4146.55</v>
      </c>
      <c r="Q37" s="10">
        <v>256.68</v>
      </c>
      <c r="R37" s="10">
        <v>1070</v>
      </c>
      <c r="S37" s="35">
        <f t="shared" si="15"/>
        <v>1326.68</v>
      </c>
    </row>
    <row r="38" spans="1:19" x14ac:dyDescent="0.25">
      <c r="B38" t="s">
        <v>125</v>
      </c>
      <c r="C38" t="s">
        <v>104</v>
      </c>
      <c r="D38" t="s">
        <v>78</v>
      </c>
      <c r="E38" s="15">
        <v>5350</v>
      </c>
      <c r="F38" s="29">
        <v>15</v>
      </c>
      <c r="G38" s="15">
        <v>0</v>
      </c>
      <c r="H38" s="15">
        <f t="shared" si="16"/>
        <v>5350</v>
      </c>
      <c r="I38" s="15">
        <v>0</v>
      </c>
      <c r="J38" s="15">
        <v>588.20000000000005</v>
      </c>
      <c r="K38" s="15">
        <f t="shared" si="17"/>
        <v>588.20000000000005</v>
      </c>
      <c r="L38" s="15">
        <v>0</v>
      </c>
      <c r="M38" s="15">
        <v>0</v>
      </c>
      <c r="N38" s="15">
        <f t="shared" si="18"/>
        <v>615.25</v>
      </c>
      <c r="O38" s="15">
        <f t="shared" si="19"/>
        <v>1203.45</v>
      </c>
      <c r="P38" s="18">
        <f t="shared" si="14"/>
        <v>4146.55</v>
      </c>
      <c r="Q38" s="10">
        <v>256.68</v>
      </c>
      <c r="R38" s="10">
        <v>1070</v>
      </c>
      <c r="S38" s="35">
        <f t="shared" si="15"/>
        <v>1326.68</v>
      </c>
    </row>
    <row r="39" spans="1:19" x14ac:dyDescent="0.25">
      <c r="B39" t="s">
        <v>126</v>
      </c>
      <c r="C39" t="s">
        <v>94</v>
      </c>
      <c r="D39" t="s">
        <v>81</v>
      </c>
      <c r="E39" s="15">
        <v>5350</v>
      </c>
      <c r="F39" s="29">
        <v>15</v>
      </c>
      <c r="G39" s="15">
        <v>0</v>
      </c>
      <c r="H39" s="15">
        <f t="shared" si="16"/>
        <v>5350</v>
      </c>
      <c r="I39" s="15">
        <v>0</v>
      </c>
      <c r="J39" s="15">
        <v>588.20000000000005</v>
      </c>
      <c r="K39" s="15">
        <f t="shared" si="17"/>
        <v>588.20000000000005</v>
      </c>
      <c r="L39" s="15">
        <v>0</v>
      </c>
      <c r="M39" s="15">
        <v>0</v>
      </c>
      <c r="N39" s="15">
        <f t="shared" si="18"/>
        <v>615.25</v>
      </c>
      <c r="O39" s="15">
        <f t="shared" si="19"/>
        <v>1203.45</v>
      </c>
      <c r="P39" s="18">
        <f t="shared" si="14"/>
        <v>4146.55</v>
      </c>
      <c r="Q39" s="10">
        <v>256.68</v>
      </c>
      <c r="R39" s="10">
        <v>1070</v>
      </c>
      <c r="S39" s="35">
        <f t="shared" si="15"/>
        <v>1326.68</v>
      </c>
    </row>
    <row r="40" spans="1:19" x14ac:dyDescent="0.25">
      <c r="B40" t="s">
        <v>127</v>
      </c>
      <c r="C40" t="s">
        <v>98</v>
      </c>
      <c r="D40" t="s">
        <v>81</v>
      </c>
      <c r="E40" s="15">
        <v>5350</v>
      </c>
      <c r="F40" s="29">
        <v>15</v>
      </c>
      <c r="G40" s="15">
        <v>0</v>
      </c>
      <c r="H40" s="15">
        <f t="shared" si="16"/>
        <v>5350</v>
      </c>
      <c r="I40" s="15">
        <v>0</v>
      </c>
      <c r="J40" s="15">
        <v>588.20000000000005</v>
      </c>
      <c r="K40" s="15">
        <f t="shared" si="17"/>
        <v>588.20000000000005</v>
      </c>
      <c r="L40" s="15">
        <v>0</v>
      </c>
      <c r="M40" s="15">
        <v>0</v>
      </c>
      <c r="N40" s="15">
        <f t="shared" si="18"/>
        <v>615.25</v>
      </c>
      <c r="O40" s="15">
        <f t="shared" si="19"/>
        <v>1203.45</v>
      </c>
      <c r="P40" s="18">
        <f t="shared" si="14"/>
        <v>4146.55</v>
      </c>
      <c r="Q40" s="10">
        <v>256.68</v>
      </c>
      <c r="R40" s="10">
        <v>1070</v>
      </c>
      <c r="S40" s="35">
        <f t="shared" si="15"/>
        <v>1326.68</v>
      </c>
    </row>
    <row r="41" spans="1:19" x14ac:dyDescent="0.25">
      <c r="B41" t="s">
        <v>128</v>
      </c>
      <c r="C41" t="s">
        <v>101</v>
      </c>
      <c r="D41" t="s">
        <v>81</v>
      </c>
      <c r="E41" s="15">
        <v>5350</v>
      </c>
      <c r="F41" s="29">
        <v>15</v>
      </c>
      <c r="G41" s="15">
        <v>0</v>
      </c>
      <c r="H41" s="15">
        <f t="shared" si="16"/>
        <v>5350</v>
      </c>
      <c r="I41" s="15">
        <v>0</v>
      </c>
      <c r="J41" s="15">
        <v>588.20000000000005</v>
      </c>
      <c r="K41" s="15">
        <f t="shared" si="17"/>
        <v>588.20000000000005</v>
      </c>
      <c r="L41" s="15">
        <v>0</v>
      </c>
      <c r="M41" s="15">
        <v>0</v>
      </c>
      <c r="N41" s="15">
        <f t="shared" si="18"/>
        <v>615.25</v>
      </c>
      <c r="O41" s="15">
        <f t="shared" si="19"/>
        <v>1203.45</v>
      </c>
      <c r="P41" s="18">
        <f t="shared" si="14"/>
        <v>4146.55</v>
      </c>
      <c r="Q41" s="10">
        <v>256.68</v>
      </c>
      <c r="R41" s="10">
        <v>1070</v>
      </c>
      <c r="S41" s="35">
        <f t="shared" si="15"/>
        <v>1326.68</v>
      </c>
    </row>
    <row r="42" spans="1:19" x14ac:dyDescent="0.25">
      <c r="B42" t="s">
        <v>129</v>
      </c>
      <c r="C42" t="s">
        <v>95</v>
      </c>
      <c r="D42" t="s">
        <v>82</v>
      </c>
      <c r="E42" s="15">
        <v>5350</v>
      </c>
      <c r="F42" s="29">
        <v>15</v>
      </c>
      <c r="G42" s="15">
        <v>0</v>
      </c>
      <c r="H42" s="15">
        <f t="shared" si="16"/>
        <v>5350</v>
      </c>
      <c r="I42" s="15">
        <v>0</v>
      </c>
      <c r="J42" s="15">
        <v>588.20000000000005</v>
      </c>
      <c r="K42" s="15">
        <f t="shared" si="17"/>
        <v>588.20000000000005</v>
      </c>
      <c r="L42" s="15">
        <v>0</v>
      </c>
      <c r="M42" s="15">
        <v>0</v>
      </c>
      <c r="N42" s="15">
        <f t="shared" si="18"/>
        <v>615.25</v>
      </c>
      <c r="O42" s="15">
        <f t="shared" si="19"/>
        <v>1203.45</v>
      </c>
      <c r="P42" s="18">
        <f t="shared" si="14"/>
        <v>4146.55</v>
      </c>
      <c r="Q42" s="10">
        <v>256.68</v>
      </c>
      <c r="R42" s="10">
        <v>1070</v>
      </c>
      <c r="S42" s="35">
        <f t="shared" si="15"/>
        <v>1326.68</v>
      </c>
    </row>
    <row r="43" spans="1:19" x14ac:dyDescent="0.25">
      <c r="B43" t="s">
        <v>130</v>
      </c>
      <c r="C43" t="s">
        <v>102</v>
      </c>
      <c r="D43" t="s">
        <v>82</v>
      </c>
      <c r="E43" s="15">
        <v>5350</v>
      </c>
      <c r="F43" s="29">
        <v>15</v>
      </c>
      <c r="G43" s="15">
        <v>0</v>
      </c>
      <c r="H43" s="15">
        <f t="shared" si="16"/>
        <v>5350</v>
      </c>
      <c r="I43" s="15">
        <v>0</v>
      </c>
      <c r="J43" s="15">
        <v>588.20000000000005</v>
      </c>
      <c r="K43" s="15">
        <f t="shared" si="17"/>
        <v>588.20000000000005</v>
      </c>
      <c r="L43" s="15">
        <v>0</v>
      </c>
      <c r="M43" s="15">
        <v>0</v>
      </c>
      <c r="N43" s="15">
        <f t="shared" si="18"/>
        <v>615.25</v>
      </c>
      <c r="O43" s="15">
        <f t="shared" si="19"/>
        <v>1203.45</v>
      </c>
      <c r="P43" s="18">
        <f t="shared" si="14"/>
        <v>4146.55</v>
      </c>
      <c r="Q43" s="10">
        <v>256.68</v>
      </c>
      <c r="R43" s="10">
        <v>1070</v>
      </c>
      <c r="S43" s="35">
        <f t="shared" si="15"/>
        <v>1326.68</v>
      </c>
    </row>
    <row r="44" spans="1:19" x14ac:dyDescent="0.25">
      <c r="B44" t="s">
        <v>131</v>
      </c>
      <c r="C44" t="s">
        <v>85</v>
      </c>
      <c r="D44" t="s">
        <v>83</v>
      </c>
      <c r="E44" s="15">
        <v>5350</v>
      </c>
      <c r="F44" s="29">
        <v>15</v>
      </c>
      <c r="G44" s="15">
        <v>0</v>
      </c>
      <c r="H44" s="15">
        <f t="shared" si="16"/>
        <v>5350</v>
      </c>
      <c r="I44" s="15">
        <v>0</v>
      </c>
      <c r="J44" s="15">
        <v>588.20000000000005</v>
      </c>
      <c r="K44" s="15">
        <f t="shared" si="17"/>
        <v>588.20000000000005</v>
      </c>
      <c r="L44" s="15">
        <v>0</v>
      </c>
      <c r="M44" s="15">
        <v>0</v>
      </c>
      <c r="N44" s="15">
        <f t="shared" si="18"/>
        <v>615.25</v>
      </c>
      <c r="O44" s="15">
        <f t="shared" si="19"/>
        <v>1203.45</v>
      </c>
      <c r="P44" s="18">
        <f t="shared" si="14"/>
        <v>4146.55</v>
      </c>
      <c r="Q44" s="10">
        <v>256.68</v>
      </c>
      <c r="R44" s="10">
        <v>1070</v>
      </c>
      <c r="S44" s="35">
        <f t="shared" si="15"/>
        <v>1326.68</v>
      </c>
    </row>
    <row r="45" spans="1:19" x14ac:dyDescent="0.25">
      <c r="B45" t="s">
        <v>132</v>
      </c>
      <c r="C45" t="s">
        <v>103</v>
      </c>
      <c r="D45" t="s">
        <v>83</v>
      </c>
      <c r="E45" s="15">
        <v>5350</v>
      </c>
      <c r="F45" s="29">
        <v>15</v>
      </c>
      <c r="G45" s="15">
        <v>0</v>
      </c>
      <c r="H45" s="15">
        <f t="shared" si="16"/>
        <v>5350</v>
      </c>
      <c r="I45" s="15">
        <v>0</v>
      </c>
      <c r="J45" s="15">
        <v>588.20000000000005</v>
      </c>
      <c r="K45" s="15">
        <f t="shared" si="17"/>
        <v>588.20000000000005</v>
      </c>
      <c r="L45" s="15">
        <v>0</v>
      </c>
      <c r="M45" s="15">
        <v>0</v>
      </c>
      <c r="N45" s="15">
        <f t="shared" si="18"/>
        <v>615.25</v>
      </c>
      <c r="O45" s="15">
        <f t="shared" si="19"/>
        <v>1203.45</v>
      </c>
      <c r="P45" s="18">
        <f t="shared" si="14"/>
        <v>4146.55</v>
      </c>
      <c r="Q45" s="10">
        <v>256.68</v>
      </c>
      <c r="R45" s="10">
        <v>1070</v>
      </c>
      <c r="S45" s="35">
        <f t="shared" si="15"/>
        <v>1326.68</v>
      </c>
    </row>
    <row r="46" spans="1:19" x14ac:dyDescent="0.25">
      <c r="A46" s="30"/>
      <c r="B46" s="2" t="s">
        <v>26</v>
      </c>
      <c r="C46" s="30"/>
      <c r="D46" s="30"/>
      <c r="E46" s="34">
        <f>SUM(E35:E45)</f>
        <v>58850</v>
      </c>
      <c r="F46" s="34"/>
      <c r="G46" s="34">
        <f>SUM(G35:G45)</f>
        <v>5.08</v>
      </c>
      <c r="H46" s="34">
        <f>SUM(H35:H45)</f>
        <v>58844.92</v>
      </c>
      <c r="I46" s="34">
        <f t="shared" ref="I46:S46" si="20">SUM(I35:I45)</f>
        <v>0</v>
      </c>
      <c r="J46" s="34">
        <f t="shared" si="20"/>
        <v>6469.6499999999987</v>
      </c>
      <c r="K46" s="34">
        <f t="shared" si="20"/>
        <v>6469.6499999999987</v>
      </c>
      <c r="L46" s="34">
        <f t="shared" si="20"/>
        <v>0</v>
      </c>
      <c r="M46" s="34">
        <f t="shared" si="20"/>
        <v>0</v>
      </c>
      <c r="N46" s="34">
        <f t="shared" si="20"/>
        <v>6767.1658000000007</v>
      </c>
      <c r="O46" s="34">
        <f t="shared" si="20"/>
        <v>13236.815800000002</v>
      </c>
      <c r="P46" s="34">
        <f t="shared" si="20"/>
        <v>45608.104200000009</v>
      </c>
      <c r="Q46" s="34">
        <f t="shared" si="20"/>
        <v>2823.4799999999996</v>
      </c>
      <c r="R46" s="34">
        <f t="shared" si="20"/>
        <v>11770</v>
      </c>
      <c r="S46" s="34">
        <f t="shared" si="20"/>
        <v>14593.480000000001</v>
      </c>
    </row>
    <row r="47" spans="1:19" x14ac:dyDescent="0.2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9" x14ac:dyDescent="0.25">
      <c r="B48" s="2" t="s">
        <v>140</v>
      </c>
      <c r="C48" s="2" t="s">
        <v>64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9" x14ac:dyDescent="0.25">
      <c r="B49" t="s">
        <v>133</v>
      </c>
      <c r="C49" t="s">
        <v>99</v>
      </c>
      <c r="D49" t="s">
        <v>80</v>
      </c>
      <c r="E49" s="15">
        <v>5350</v>
      </c>
      <c r="F49" s="29">
        <v>15</v>
      </c>
      <c r="G49" s="15">
        <v>22.07</v>
      </c>
      <c r="H49" s="15">
        <f>E49-G49</f>
        <v>5327.93</v>
      </c>
      <c r="I49" s="15">
        <v>0</v>
      </c>
      <c r="J49" s="15">
        <v>585.84</v>
      </c>
      <c r="K49" s="15">
        <f>J49-I49</f>
        <v>585.84</v>
      </c>
      <c r="L49" s="15">
        <v>0</v>
      </c>
      <c r="M49" s="15">
        <v>0</v>
      </c>
      <c r="N49" s="15">
        <f>H49*0.115</f>
        <v>612.71195000000012</v>
      </c>
      <c r="O49" s="15">
        <f>SUM(K49:N49)</f>
        <v>1198.55195</v>
      </c>
      <c r="P49" s="18">
        <f>H49-O49</f>
        <v>4129.3780500000003</v>
      </c>
      <c r="Q49" s="10">
        <v>256.68</v>
      </c>
      <c r="R49" s="10">
        <v>1070</v>
      </c>
      <c r="S49" s="35">
        <f t="shared" ref="S49:S50" si="21">Q49+R49</f>
        <v>1326.68</v>
      </c>
    </row>
    <row r="50" spans="1:19" x14ac:dyDescent="0.25">
      <c r="B50" t="s">
        <v>152</v>
      </c>
      <c r="C50" t="s">
        <v>92</v>
      </c>
      <c r="D50" t="s">
        <v>80</v>
      </c>
      <c r="E50" s="15">
        <v>5350</v>
      </c>
      <c r="F50" s="29">
        <v>15</v>
      </c>
      <c r="G50" s="15">
        <v>0</v>
      </c>
      <c r="H50" s="15">
        <f>E50-G50</f>
        <v>5350</v>
      </c>
      <c r="I50" s="15">
        <v>0</v>
      </c>
      <c r="J50" s="15">
        <v>588.20000000000005</v>
      </c>
      <c r="K50" s="15">
        <v>588.20000000000005</v>
      </c>
      <c r="L50" s="15">
        <v>0</v>
      </c>
      <c r="M50" s="15">
        <v>0</v>
      </c>
      <c r="N50" s="15">
        <f>H50*0.115</f>
        <v>615.25</v>
      </c>
      <c r="O50" s="15">
        <f>SUM(K50:N50)</f>
        <v>1203.45</v>
      </c>
      <c r="P50" s="18">
        <f>H50-O50</f>
        <v>4146.55</v>
      </c>
      <c r="Q50" s="10">
        <v>256.68</v>
      </c>
      <c r="R50" s="10">
        <v>1070</v>
      </c>
      <c r="S50" s="35">
        <f t="shared" si="21"/>
        <v>1326.68</v>
      </c>
    </row>
    <row r="51" spans="1:19" x14ac:dyDescent="0.25">
      <c r="A51" s="30"/>
      <c r="B51" s="2" t="s">
        <v>26</v>
      </c>
      <c r="C51" s="30"/>
      <c r="D51" s="30"/>
      <c r="E51" s="34">
        <f>E49+E50</f>
        <v>10700</v>
      </c>
      <c r="F51" s="34"/>
      <c r="G51" s="34">
        <f>G49+G50</f>
        <v>22.07</v>
      </c>
      <c r="H51" s="34">
        <f t="shared" ref="H51:S51" si="22">H49+H50</f>
        <v>10677.93</v>
      </c>
      <c r="I51" s="34">
        <f t="shared" si="22"/>
        <v>0</v>
      </c>
      <c r="J51" s="34">
        <f t="shared" si="22"/>
        <v>1174.04</v>
      </c>
      <c r="K51" s="34">
        <f t="shared" si="22"/>
        <v>1174.04</v>
      </c>
      <c r="L51" s="34">
        <f t="shared" si="22"/>
        <v>0</v>
      </c>
      <c r="M51" s="34">
        <f t="shared" si="22"/>
        <v>0</v>
      </c>
      <c r="N51" s="34">
        <f t="shared" si="22"/>
        <v>1227.9619500000001</v>
      </c>
      <c r="O51" s="34">
        <f t="shared" si="22"/>
        <v>2402.0019499999999</v>
      </c>
      <c r="P51" s="34">
        <f t="shared" si="22"/>
        <v>8275.9280500000004</v>
      </c>
      <c r="Q51" s="34">
        <f t="shared" si="22"/>
        <v>513.36</v>
      </c>
      <c r="R51" s="34">
        <f t="shared" si="22"/>
        <v>2140</v>
      </c>
      <c r="S51" s="34">
        <f t="shared" si="22"/>
        <v>2653.36</v>
      </c>
    </row>
    <row r="52" spans="1:19" x14ac:dyDescent="0.25">
      <c r="B52" s="2"/>
      <c r="E52" s="15"/>
      <c r="F52" s="15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8"/>
      <c r="R52" s="8"/>
      <c r="S52" s="8"/>
    </row>
    <row r="53" spans="1:19" x14ac:dyDescent="0.25">
      <c r="B53" s="2" t="s">
        <v>154</v>
      </c>
      <c r="C53" s="2" t="s">
        <v>155</v>
      </c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8"/>
      <c r="R53" s="8"/>
      <c r="S53" s="8"/>
    </row>
    <row r="54" spans="1:19" x14ac:dyDescent="0.25">
      <c r="B54" t="s">
        <v>156</v>
      </c>
      <c r="C54" s="11" t="s">
        <v>42</v>
      </c>
      <c r="D54" t="s">
        <v>2</v>
      </c>
      <c r="E54" s="15">
        <v>10000</v>
      </c>
      <c r="F54" s="29">
        <v>15</v>
      </c>
      <c r="G54" s="15">
        <v>0</v>
      </c>
      <c r="H54" s="15">
        <f t="shared" ref="H54" si="23">E54+G54</f>
        <v>10000</v>
      </c>
      <c r="I54" s="15">
        <v>0</v>
      </c>
      <c r="J54" s="15">
        <v>1581.44</v>
      </c>
      <c r="K54" s="15">
        <f t="shared" ref="K54" si="24">J54-I54</f>
        <v>1581.44</v>
      </c>
      <c r="L54" s="15">
        <v>0</v>
      </c>
      <c r="M54" s="15">
        <v>0</v>
      </c>
      <c r="N54" s="15">
        <f>H54*0.115</f>
        <v>1150</v>
      </c>
      <c r="O54" s="15">
        <f t="shared" ref="O54" si="25">SUM(K54:N54)</f>
        <v>2731.44</v>
      </c>
      <c r="P54" s="18">
        <f>H54-O54</f>
        <v>7268.5599999999995</v>
      </c>
      <c r="Q54" s="10">
        <v>285.52999999999997</v>
      </c>
      <c r="R54" s="10">
        <v>2000</v>
      </c>
      <c r="S54" s="52">
        <f t="shared" ref="S54" si="26">SUM(Q54:R54)</f>
        <v>2285.5299999999997</v>
      </c>
    </row>
    <row r="55" spans="1:19" x14ac:dyDescent="0.25">
      <c r="A55" s="30"/>
      <c r="B55" s="2" t="s">
        <v>26</v>
      </c>
      <c r="C55" s="30"/>
      <c r="D55" s="30"/>
      <c r="E55" s="34">
        <f>E54</f>
        <v>10000</v>
      </c>
      <c r="F55" s="34"/>
      <c r="G55" s="34">
        <f t="shared" ref="G55:S55" si="27">G54</f>
        <v>0</v>
      </c>
      <c r="H55" s="34">
        <f t="shared" si="27"/>
        <v>10000</v>
      </c>
      <c r="I55" s="34">
        <f t="shared" si="27"/>
        <v>0</v>
      </c>
      <c r="J55" s="34">
        <f t="shared" si="27"/>
        <v>1581.44</v>
      </c>
      <c r="K55" s="34">
        <f t="shared" si="27"/>
        <v>1581.44</v>
      </c>
      <c r="L55" s="34">
        <f t="shared" si="27"/>
        <v>0</v>
      </c>
      <c r="M55" s="34">
        <f t="shared" si="27"/>
        <v>0</v>
      </c>
      <c r="N55" s="34">
        <f t="shared" si="27"/>
        <v>1150</v>
      </c>
      <c r="O55" s="34">
        <f t="shared" si="27"/>
        <v>2731.44</v>
      </c>
      <c r="P55" s="34">
        <f t="shared" si="27"/>
        <v>7268.5599999999995</v>
      </c>
      <c r="Q55" s="34">
        <f t="shared" si="27"/>
        <v>285.52999999999997</v>
      </c>
      <c r="R55" s="34">
        <f t="shared" si="27"/>
        <v>2000</v>
      </c>
      <c r="S55" s="34">
        <f t="shared" si="27"/>
        <v>2285.5299999999997</v>
      </c>
    </row>
    <row r="57" spans="1:19" ht="18.75" x14ac:dyDescent="0.3">
      <c r="D57" s="4" t="s">
        <v>105</v>
      </c>
      <c r="E57" s="17">
        <f>E12+E23+E27+E32+E46+E51+E55</f>
        <v>158954.95000000001</v>
      </c>
      <c r="F57" s="17"/>
      <c r="G57" s="17">
        <f>G12+G23+G27+G32+G46+G51+G55</f>
        <v>72.13</v>
      </c>
      <c r="H57" s="17">
        <f t="shared" ref="H57:S57" si="28">H12+H23+H27+H32+H46+H51+H55</f>
        <v>158882.82</v>
      </c>
      <c r="I57" s="17">
        <f t="shared" si="28"/>
        <v>274.08999999999997</v>
      </c>
      <c r="J57" s="17">
        <f t="shared" si="28"/>
        <v>19492.07</v>
      </c>
      <c r="K57" s="17">
        <f t="shared" si="28"/>
        <v>19217.98</v>
      </c>
      <c r="L57" s="17">
        <f t="shared" si="28"/>
        <v>0</v>
      </c>
      <c r="M57" s="17">
        <f t="shared" si="28"/>
        <v>0</v>
      </c>
      <c r="N57" s="17">
        <f t="shared" si="28"/>
        <v>18271.524300000001</v>
      </c>
      <c r="O57" s="17">
        <f t="shared" si="28"/>
        <v>37489.504300000001</v>
      </c>
      <c r="P57" s="17">
        <f t="shared" si="28"/>
        <v>121393.31569999999</v>
      </c>
      <c r="Q57" s="17">
        <f t="shared" si="28"/>
        <v>7020.3799999999992</v>
      </c>
      <c r="R57" s="17">
        <f t="shared" si="28"/>
        <v>31790.989999999998</v>
      </c>
      <c r="S57" s="17">
        <f t="shared" si="28"/>
        <v>38811.370000000003</v>
      </c>
    </row>
    <row r="63" spans="1:19" ht="15.75" thickBot="1" x14ac:dyDescent="0.3">
      <c r="E63" s="61"/>
      <c r="F63" s="61"/>
      <c r="G63" s="61"/>
      <c r="J63" s="61"/>
      <c r="K63" s="61"/>
      <c r="L63" s="61"/>
    </row>
    <row r="64" spans="1:19" x14ac:dyDescent="0.25">
      <c r="E64" s="63" t="s">
        <v>146</v>
      </c>
      <c r="F64" s="63"/>
      <c r="G64" s="63"/>
      <c r="J64" s="64" t="s">
        <v>145</v>
      </c>
      <c r="K64" s="64"/>
      <c r="L64" s="64"/>
    </row>
    <row r="65" spans="5:12" ht="15.75" x14ac:dyDescent="0.3">
      <c r="E65" s="65" t="s">
        <v>144</v>
      </c>
      <c r="F65" s="65"/>
      <c r="G65" s="63"/>
      <c r="J65" s="65" t="s">
        <v>145</v>
      </c>
      <c r="K65" s="65"/>
      <c r="L65" s="65"/>
    </row>
  </sheetData>
  <mergeCells count="8">
    <mergeCell ref="E65:G65"/>
    <mergeCell ref="J65:L65"/>
    <mergeCell ref="C6:D6"/>
    <mergeCell ref="E7:S7"/>
    <mergeCell ref="E63:G63"/>
    <mergeCell ref="J63:L63"/>
    <mergeCell ref="E64:G64"/>
    <mergeCell ref="J64:L64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P66"/>
  <sheetViews>
    <sheetView zoomScaleNormal="100" workbookViewId="0">
      <pane xSplit="3" ySplit="8" topLeftCell="D9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baseColWidth="10" defaultRowHeight="15" x14ac:dyDescent="0.25"/>
  <cols>
    <col min="2" max="2" width="33.42578125" customWidth="1"/>
    <col min="3" max="3" width="27" customWidth="1"/>
    <col min="4" max="4" width="18.42578125" customWidth="1"/>
    <col min="5" max="5" width="18.7109375" customWidth="1"/>
    <col min="7" max="7" width="17.7109375" customWidth="1"/>
    <col min="8" max="8" width="16" customWidth="1"/>
    <col min="12" max="12" width="17.42578125" customWidth="1"/>
    <col min="13" max="13" width="16.140625" customWidth="1"/>
    <col min="14" max="14" width="16.42578125" customWidth="1"/>
    <col min="15" max="15" width="17.28515625" customWidth="1"/>
    <col min="16" max="16" width="19.28515625" customWidth="1"/>
  </cols>
  <sheetData>
    <row r="6" spans="1:16" ht="18.75" x14ac:dyDescent="0.25">
      <c r="B6" s="6" t="s">
        <v>108</v>
      </c>
    </row>
    <row r="7" spans="1:16" ht="15.75" thickBot="1" x14ac:dyDescent="0.3"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1:16" ht="35.25" thickTop="1" thickBot="1" x14ac:dyDescent="0.3">
      <c r="A8" s="42" t="s">
        <v>9</v>
      </c>
      <c r="B8" s="43" t="s">
        <v>10</v>
      </c>
      <c r="C8" s="43" t="s">
        <v>0</v>
      </c>
      <c r="D8" s="43" t="s">
        <v>11</v>
      </c>
      <c r="E8" s="43" t="s">
        <v>12</v>
      </c>
      <c r="F8" s="43" t="s">
        <v>107</v>
      </c>
      <c r="G8" s="43" t="s">
        <v>13</v>
      </c>
      <c r="H8" s="43" t="s">
        <v>14</v>
      </c>
      <c r="I8" s="43" t="s">
        <v>15</v>
      </c>
      <c r="J8" s="43" t="s">
        <v>106</v>
      </c>
      <c r="K8" s="43" t="s">
        <v>16</v>
      </c>
      <c r="L8" s="43" t="s">
        <v>17</v>
      </c>
      <c r="M8" s="43" t="s">
        <v>72</v>
      </c>
      <c r="N8" s="43" t="s">
        <v>8</v>
      </c>
      <c r="O8" s="43" t="s">
        <v>18</v>
      </c>
      <c r="P8" s="43" t="s">
        <v>73</v>
      </c>
    </row>
    <row r="9" spans="1:16" ht="15.75" thickTop="1" x14ac:dyDescent="0.25">
      <c r="A9" s="2" t="s">
        <v>19</v>
      </c>
      <c r="B9" s="2" t="s">
        <v>20</v>
      </c>
      <c r="C9" s="2"/>
    </row>
    <row r="10" spans="1:16" x14ac:dyDescent="0.25">
      <c r="A10" t="s">
        <v>21</v>
      </c>
      <c r="B10" t="s">
        <v>22</v>
      </c>
      <c r="C10" t="s">
        <v>25</v>
      </c>
      <c r="D10">
        <v>16954.95</v>
      </c>
      <c r="E10">
        <f>D10</f>
        <v>16954.95</v>
      </c>
      <c r="F10" s="15">
        <v>0</v>
      </c>
      <c r="G10">
        <v>3246.93</v>
      </c>
      <c r="H10">
        <v>188.65</v>
      </c>
      <c r="I10" s="15">
        <v>0</v>
      </c>
      <c r="J10" s="15">
        <v>0</v>
      </c>
      <c r="K10" s="15">
        <v>0</v>
      </c>
      <c r="L10">
        <f>SUM(F10:K10)</f>
        <v>3435.58</v>
      </c>
      <c r="M10" s="5">
        <f>E10-L10</f>
        <v>13519.37</v>
      </c>
      <c r="N10" s="10">
        <v>1223.77</v>
      </c>
      <c r="O10" s="10">
        <v>2797.56</v>
      </c>
      <c r="P10" s="35">
        <f>SUM(N10:O10)</f>
        <v>4021.33</v>
      </c>
    </row>
    <row r="11" spans="1:16" x14ac:dyDescent="0.25">
      <c r="A11" t="s">
        <v>23</v>
      </c>
      <c r="B11" t="s">
        <v>24</v>
      </c>
      <c r="C11" t="s">
        <v>3</v>
      </c>
      <c r="D11">
        <v>4850</v>
      </c>
      <c r="E11">
        <f t="shared" ref="E11:E12" si="0">D11</f>
        <v>4850</v>
      </c>
      <c r="F11" s="15">
        <v>0</v>
      </c>
      <c r="G11">
        <v>491.69</v>
      </c>
      <c r="H11">
        <v>44.835000000000001</v>
      </c>
      <c r="I11" s="15">
        <v>0</v>
      </c>
      <c r="J11" s="15">
        <v>0</v>
      </c>
      <c r="K11" s="15">
        <v>0</v>
      </c>
      <c r="L11">
        <f t="shared" ref="L11:L12" si="1">SUM(F11:K11)</f>
        <v>536.52499999999998</v>
      </c>
      <c r="M11" s="5">
        <f t="shared" ref="M11:M23" si="2">E11-L11</f>
        <v>4313.4750000000004</v>
      </c>
      <c r="N11" s="10">
        <v>480.14</v>
      </c>
      <c r="O11" s="10">
        <v>800.25</v>
      </c>
      <c r="P11" s="35">
        <f t="shared" ref="P11:P12" si="3">SUM(N11:O11)</f>
        <v>1280.3899999999999</v>
      </c>
    </row>
    <row r="12" spans="1:16" x14ac:dyDescent="0.25">
      <c r="A12" t="s">
        <v>41</v>
      </c>
      <c r="B12" t="s">
        <v>42</v>
      </c>
      <c r="C12" t="s">
        <v>2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si="1"/>
        <v>0</v>
      </c>
      <c r="M12" s="12">
        <f t="shared" si="2"/>
        <v>0</v>
      </c>
      <c r="N12" s="27">
        <v>0</v>
      </c>
      <c r="O12" s="27">
        <v>0</v>
      </c>
      <c r="P12" s="35">
        <f t="shared" si="3"/>
        <v>0</v>
      </c>
    </row>
    <row r="13" spans="1:16" x14ac:dyDescent="0.25">
      <c r="A13" s="7" t="s">
        <v>26</v>
      </c>
      <c r="D13" s="34">
        <f>SUM(D10:D12)</f>
        <v>21804.95</v>
      </c>
      <c r="E13" s="34">
        <f t="shared" ref="E13:P13" si="4">SUM(E10:E12)</f>
        <v>21804.95</v>
      </c>
      <c r="F13" s="34">
        <f t="shared" si="4"/>
        <v>0</v>
      </c>
      <c r="G13" s="34">
        <f t="shared" si="4"/>
        <v>3738.62</v>
      </c>
      <c r="H13" s="34">
        <f t="shared" si="4"/>
        <v>233.48500000000001</v>
      </c>
      <c r="I13" s="34">
        <f t="shared" si="4"/>
        <v>0</v>
      </c>
      <c r="J13" s="34">
        <f t="shared" si="4"/>
        <v>0</v>
      </c>
      <c r="K13" s="34">
        <f t="shared" si="4"/>
        <v>0</v>
      </c>
      <c r="L13" s="34">
        <f t="shared" si="4"/>
        <v>3972.105</v>
      </c>
      <c r="M13" s="34">
        <f t="shared" si="4"/>
        <v>17832.845000000001</v>
      </c>
      <c r="N13" s="34">
        <f t="shared" si="4"/>
        <v>1703.9099999999999</v>
      </c>
      <c r="O13" s="34">
        <f t="shared" si="4"/>
        <v>3597.81</v>
      </c>
      <c r="P13" s="34">
        <f t="shared" si="4"/>
        <v>5301.7199999999993</v>
      </c>
    </row>
    <row r="15" spans="1:16" x14ac:dyDescent="0.25">
      <c r="A15" s="2" t="s">
        <v>27</v>
      </c>
      <c r="B15" s="2" t="s">
        <v>28</v>
      </c>
    </row>
    <row r="16" spans="1:16" x14ac:dyDescent="0.25">
      <c r="A16" t="s">
        <v>29</v>
      </c>
      <c r="B16" t="s">
        <v>37</v>
      </c>
      <c r="C16" t="s">
        <v>1</v>
      </c>
      <c r="D16" s="15">
        <v>0</v>
      </c>
      <c r="E16" s="15">
        <f t="shared" ref="E16:E19" si="5">D16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>SUM(F16:K16)</f>
        <v>0</v>
      </c>
      <c r="M16" s="12">
        <f t="shared" si="2"/>
        <v>0</v>
      </c>
      <c r="N16" s="27">
        <v>0</v>
      </c>
      <c r="O16" s="27">
        <v>0</v>
      </c>
      <c r="P16" s="35">
        <v>0</v>
      </c>
    </row>
    <row r="17" spans="1:16" x14ac:dyDescent="0.25">
      <c r="A17" t="s">
        <v>30</v>
      </c>
      <c r="B17" t="s">
        <v>38</v>
      </c>
      <c r="C17" t="s">
        <v>74</v>
      </c>
      <c r="D17" s="15">
        <v>0</v>
      </c>
      <c r="E17" s="15">
        <f t="shared" si="5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f t="shared" ref="L17:L21" si="6">SUM(F17:K17)</f>
        <v>0</v>
      </c>
      <c r="M17" s="12">
        <f t="shared" si="2"/>
        <v>0</v>
      </c>
      <c r="N17" s="27">
        <v>0</v>
      </c>
      <c r="O17" s="27">
        <v>0</v>
      </c>
      <c r="P17" s="35">
        <v>0</v>
      </c>
    </row>
    <row r="18" spans="1:16" x14ac:dyDescent="0.25">
      <c r="A18" t="s">
        <v>31</v>
      </c>
      <c r="B18" t="s">
        <v>90</v>
      </c>
      <c r="C18" t="s">
        <v>75</v>
      </c>
      <c r="D18" s="15">
        <v>0</v>
      </c>
      <c r="E18" s="15">
        <f t="shared" si="5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f t="shared" si="6"/>
        <v>0</v>
      </c>
      <c r="M18" s="12">
        <f t="shared" si="2"/>
        <v>0</v>
      </c>
      <c r="N18" s="27">
        <v>0</v>
      </c>
      <c r="O18" s="27">
        <v>0</v>
      </c>
      <c r="P18" s="35">
        <v>0</v>
      </c>
    </row>
    <row r="19" spans="1:16" x14ac:dyDescent="0.25">
      <c r="A19" t="s">
        <v>32</v>
      </c>
      <c r="B19" t="s">
        <v>90</v>
      </c>
      <c r="C19" t="s">
        <v>77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f t="shared" si="6"/>
        <v>0</v>
      </c>
      <c r="M19" s="12">
        <f t="shared" si="2"/>
        <v>0</v>
      </c>
      <c r="N19" s="27">
        <v>0</v>
      </c>
      <c r="O19" s="27">
        <v>0</v>
      </c>
      <c r="P19" s="35">
        <v>0</v>
      </c>
    </row>
    <row r="20" spans="1:16" x14ac:dyDescent="0.25">
      <c r="A20" t="s">
        <v>33</v>
      </c>
      <c r="B20" t="s">
        <v>86</v>
      </c>
      <c r="C20" t="s">
        <v>5</v>
      </c>
      <c r="D20">
        <v>5000</v>
      </c>
      <c r="E20">
        <f>D20</f>
        <v>5000</v>
      </c>
      <c r="F20" s="15">
        <v>0</v>
      </c>
      <c r="G20">
        <v>518.57000000000005</v>
      </c>
      <c r="H20">
        <v>46.61</v>
      </c>
      <c r="I20" s="15">
        <v>0</v>
      </c>
      <c r="J20" s="15">
        <v>0</v>
      </c>
      <c r="K20" s="15">
        <v>0</v>
      </c>
      <c r="L20">
        <f t="shared" si="6"/>
        <v>565.18000000000006</v>
      </c>
      <c r="M20" s="5">
        <f t="shared" si="2"/>
        <v>4434.82</v>
      </c>
      <c r="N20" s="10">
        <v>489.36</v>
      </c>
      <c r="O20" s="10">
        <v>825</v>
      </c>
      <c r="P20" s="35">
        <f>N20+O20</f>
        <v>1314.3600000000001</v>
      </c>
    </row>
    <row r="21" spans="1:16" x14ac:dyDescent="0.25">
      <c r="A21" t="s">
        <v>34</v>
      </c>
      <c r="B21" t="s">
        <v>87</v>
      </c>
      <c r="C21" t="s">
        <v>39</v>
      </c>
      <c r="D21">
        <v>4500</v>
      </c>
      <c r="E21">
        <f t="shared" ref="E21:E22" si="7">D21</f>
        <v>4500</v>
      </c>
      <c r="F21" s="15">
        <v>0</v>
      </c>
      <c r="G21">
        <v>428.97</v>
      </c>
      <c r="H21">
        <v>40.67</v>
      </c>
      <c r="I21" s="15">
        <v>0</v>
      </c>
      <c r="J21" s="15">
        <v>0</v>
      </c>
      <c r="K21" s="15">
        <v>0</v>
      </c>
      <c r="L21">
        <f t="shared" si="6"/>
        <v>469.64000000000004</v>
      </c>
      <c r="M21" s="5">
        <f t="shared" si="2"/>
        <v>4030.36</v>
      </c>
      <c r="N21" s="10">
        <v>458.64</v>
      </c>
      <c r="O21" s="10">
        <v>742.5</v>
      </c>
      <c r="P21" s="35">
        <f t="shared" ref="P21:P23" si="8">N21+O21</f>
        <v>1201.1399999999999</v>
      </c>
    </row>
    <row r="22" spans="1:16" x14ac:dyDescent="0.25">
      <c r="A22" t="s">
        <v>35</v>
      </c>
      <c r="B22" t="s">
        <v>89</v>
      </c>
      <c r="C22" t="s">
        <v>4</v>
      </c>
      <c r="D22">
        <v>2700</v>
      </c>
      <c r="E22">
        <f t="shared" si="7"/>
        <v>2700</v>
      </c>
      <c r="F22" s="15">
        <v>0</v>
      </c>
      <c r="G22">
        <v>188.33</v>
      </c>
      <c r="H22">
        <v>19.29</v>
      </c>
      <c r="I22" s="15">
        <v>0</v>
      </c>
      <c r="J22" s="15">
        <v>0</v>
      </c>
      <c r="K22" s="15">
        <v>0</v>
      </c>
      <c r="L22">
        <f>SUM(F22:K22)</f>
        <v>207.62</v>
      </c>
      <c r="M22" s="5">
        <f t="shared" si="2"/>
        <v>2492.38</v>
      </c>
      <c r="N22" s="10">
        <v>348.07</v>
      </c>
      <c r="O22" s="10">
        <v>445.5</v>
      </c>
      <c r="P22" s="35">
        <f t="shared" si="8"/>
        <v>793.56999999999994</v>
      </c>
    </row>
    <row r="23" spans="1:16" x14ac:dyDescent="0.25">
      <c r="A23" t="s">
        <v>36</v>
      </c>
      <c r="B23" t="s">
        <v>88</v>
      </c>
      <c r="C23" t="s">
        <v>40</v>
      </c>
      <c r="D23">
        <v>3150</v>
      </c>
      <c r="E23">
        <f>SUM(D23:D23)</f>
        <v>3150</v>
      </c>
      <c r="F23" s="15">
        <v>0</v>
      </c>
      <c r="G23">
        <v>237.29</v>
      </c>
      <c r="H23">
        <v>24.64</v>
      </c>
      <c r="I23" s="15">
        <v>0</v>
      </c>
      <c r="J23" s="15">
        <v>0</v>
      </c>
      <c r="K23" s="15">
        <v>0</v>
      </c>
      <c r="L23">
        <f>SUM(F23:K23)</f>
        <v>261.93</v>
      </c>
      <c r="M23" s="5">
        <f t="shared" si="2"/>
        <v>2888.07</v>
      </c>
      <c r="N23" s="10">
        <v>375.71</v>
      </c>
      <c r="O23" s="10">
        <v>519.75</v>
      </c>
      <c r="P23" s="35">
        <f t="shared" si="8"/>
        <v>895.46</v>
      </c>
    </row>
    <row r="24" spans="1:16" x14ac:dyDescent="0.25">
      <c r="A24" s="2" t="s">
        <v>26</v>
      </c>
      <c r="D24" s="34">
        <f>SUM(D16:D23)</f>
        <v>15350</v>
      </c>
      <c r="E24" s="34">
        <f>SUM(E16:E23)</f>
        <v>15350</v>
      </c>
      <c r="F24" s="34">
        <f t="shared" ref="F24:P24" si="9">SUM(F16:F23)</f>
        <v>0</v>
      </c>
      <c r="G24" s="34">
        <f t="shared" si="9"/>
        <v>1373.16</v>
      </c>
      <c r="H24" s="34">
        <f t="shared" si="9"/>
        <v>131.20999999999998</v>
      </c>
      <c r="I24" s="34">
        <f t="shared" si="9"/>
        <v>0</v>
      </c>
      <c r="J24" s="34">
        <f t="shared" si="9"/>
        <v>0</v>
      </c>
      <c r="K24" s="34">
        <f t="shared" si="9"/>
        <v>0</v>
      </c>
      <c r="L24" s="34">
        <f t="shared" si="9"/>
        <v>1504.3700000000001</v>
      </c>
      <c r="M24" s="34">
        <f t="shared" si="9"/>
        <v>13845.630000000001</v>
      </c>
      <c r="N24" s="34">
        <f t="shared" si="9"/>
        <v>1671.78</v>
      </c>
      <c r="O24" s="34">
        <f t="shared" si="9"/>
        <v>2532.75</v>
      </c>
      <c r="P24" s="34">
        <f t="shared" si="9"/>
        <v>4204.53</v>
      </c>
    </row>
    <row r="25" spans="1:16" x14ac:dyDescent="0.25">
      <c r="A25" s="2"/>
    </row>
    <row r="26" spans="1:16" x14ac:dyDescent="0.25">
      <c r="A26" s="2" t="s">
        <v>43</v>
      </c>
      <c r="B26" s="2" t="s">
        <v>44</v>
      </c>
    </row>
    <row r="27" spans="1:16" x14ac:dyDescent="0.25">
      <c r="A27" t="s">
        <v>45</v>
      </c>
      <c r="B27" t="s">
        <v>90</v>
      </c>
      <c r="C27" t="s">
        <v>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f>SUM(D27:K27)</f>
        <v>0</v>
      </c>
      <c r="M27" s="12">
        <v>0</v>
      </c>
      <c r="N27" s="27">
        <v>0</v>
      </c>
      <c r="O27" s="27">
        <v>0</v>
      </c>
      <c r="P27" s="35">
        <v>0</v>
      </c>
    </row>
    <row r="28" spans="1:16" x14ac:dyDescent="0.25">
      <c r="A28" t="s">
        <v>46</v>
      </c>
      <c r="B28" t="s">
        <v>91</v>
      </c>
      <c r="C28" t="s">
        <v>76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>SUM(D28:K28)</f>
        <v>0</v>
      </c>
      <c r="M28" s="12">
        <v>0</v>
      </c>
      <c r="N28" s="27">
        <v>0</v>
      </c>
      <c r="O28" s="27">
        <v>0</v>
      </c>
      <c r="P28" s="35">
        <v>0</v>
      </c>
    </row>
    <row r="29" spans="1:16" x14ac:dyDescent="0.25">
      <c r="A29" s="2" t="s">
        <v>26</v>
      </c>
      <c r="D29" s="34">
        <f>SUM(D27:D28)</f>
        <v>0</v>
      </c>
      <c r="E29" s="34">
        <f t="shared" ref="E29:P29" si="10">SUM(E27:E28)</f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 t="shared" si="10"/>
        <v>0</v>
      </c>
      <c r="N29" s="34">
        <f t="shared" si="10"/>
        <v>0</v>
      </c>
      <c r="O29" s="34">
        <f t="shared" si="10"/>
        <v>0</v>
      </c>
      <c r="P29" s="34">
        <f t="shared" si="10"/>
        <v>0</v>
      </c>
    </row>
    <row r="31" spans="1:16" x14ac:dyDescent="0.25">
      <c r="A31" s="2" t="s">
        <v>43</v>
      </c>
      <c r="B31" s="2" t="s">
        <v>47</v>
      </c>
    </row>
    <row r="32" spans="1:16" x14ac:dyDescent="0.25">
      <c r="A32" t="s">
        <v>48</v>
      </c>
      <c r="B32" t="s">
        <v>93</v>
      </c>
      <c r="C32" t="s">
        <v>78</v>
      </c>
      <c r="D32">
        <v>5350</v>
      </c>
      <c r="E32">
        <f>D32</f>
        <v>5350</v>
      </c>
      <c r="F32" s="15">
        <v>0</v>
      </c>
      <c r="G32">
        <v>588.20000000000005</v>
      </c>
      <c r="H32">
        <v>50.77</v>
      </c>
      <c r="I32" s="15">
        <v>0</v>
      </c>
      <c r="J32" s="15">
        <v>0</v>
      </c>
      <c r="K32" s="15">
        <v>0</v>
      </c>
      <c r="L32">
        <f>SUM(F32:K32)</f>
        <v>638.97</v>
      </c>
      <c r="M32" s="5">
        <f>E32-L32</f>
        <v>4711.03</v>
      </c>
      <c r="N32" s="10">
        <v>510.86</v>
      </c>
      <c r="O32" s="10">
        <v>882.75</v>
      </c>
      <c r="P32" s="35">
        <f>N32+O32</f>
        <v>1393.6100000000001</v>
      </c>
    </row>
    <row r="33" spans="1:16" x14ac:dyDescent="0.25">
      <c r="A33" t="s">
        <v>49</v>
      </c>
      <c r="B33" t="s">
        <v>90</v>
      </c>
      <c r="C33" t="s">
        <v>79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f>SUM(F33:K33)</f>
        <v>0</v>
      </c>
      <c r="M33" s="12">
        <v>0</v>
      </c>
      <c r="N33" s="27">
        <v>0</v>
      </c>
      <c r="O33" s="27">
        <v>0</v>
      </c>
      <c r="P33" s="35">
        <v>0</v>
      </c>
    </row>
    <row r="34" spans="1:16" x14ac:dyDescent="0.25">
      <c r="A34" s="2" t="s">
        <v>26</v>
      </c>
      <c r="D34" s="34">
        <f>SUM(D32:D33)</f>
        <v>5350</v>
      </c>
      <c r="E34" s="34">
        <f t="shared" ref="E34:P34" si="11">SUM(E32:E33)</f>
        <v>5350</v>
      </c>
      <c r="F34" s="34">
        <f t="shared" si="11"/>
        <v>0</v>
      </c>
      <c r="G34" s="34">
        <f t="shared" si="11"/>
        <v>588.20000000000005</v>
      </c>
      <c r="H34" s="34">
        <f t="shared" si="11"/>
        <v>50.77</v>
      </c>
      <c r="I34" s="34">
        <f t="shared" si="11"/>
        <v>0</v>
      </c>
      <c r="J34" s="34">
        <f t="shared" si="11"/>
        <v>0</v>
      </c>
      <c r="K34" s="34">
        <f t="shared" si="11"/>
        <v>0</v>
      </c>
      <c r="L34" s="34">
        <f t="shared" si="11"/>
        <v>638.97</v>
      </c>
      <c r="M34" s="34">
        <f t="shared" si="11"/>
        <v>4711.03</v>
      </c>
      <c r="N34" s="34">
        <f t="shared" si="11"/>
        <v>510.86</v>
      </c>
      <c r="O34" s="34">
        <f t="shared" si="11"/>
        <v>882.75</v>
      </c>
      <c r="P34" s="34">
        <f t="shared" si="11"/>
        <v>1393.6100000000001</v>
      </c>
    </row>
    <row r="36" spans="1:16" x14ac:dyDescent="0.25">
      <c r="A36" s="2" t="s">
        <v>50</v>
      </c>
      <c r="B36" s="2" t="s">
        <v>51</v>
      </c>
    </row>
    <row r="37" spans="1:16" x14ac:dyDescent="0.25">
      <c r="A37" t="s">
        <v>52</v>
      </c>
      <c r="B37" t="s">
        <v>97</v>
      </c>
      <c r="C37" t="s">
        <v>80</v>
      </c>
      <c r="D37">
        <v>5350</v>
      </c>
      <c r="E37">
        <f t="shared" ref="E37:E47" si="12">D37</f>
        <v>5350</v>
      </c>
      <c r="F37" s="15">
        <v>0</v>
      </c>
      <c r="G37">
        <v>588.20000000000005</v>
      </c>
      <c r="H37">
        <v>50.77</v>
      </c>
      <c r="I37" s="15">
        <v>0</v>
      </c>
      <c r="J37" s="15">
        <v>0</v>
      </c>
      <c r="K37" s="15">
        <v>0</v>
      </c>
      <c r="L37">
        <f>SUM(F37:K37)</f>
        <v>638.97</v>
      </c>
      <c r="M37" s="5">
        <f t="shared" ref="M37:M47" si="13">E37-L37</f>
        <v>4711.03</v>
      </c>
      <c r="N37" s="10">
        <v>510.86</v>
      </c>
      <c r="O37" s="10">
        <v>882.75</v>
      </c>
      <c r="P37" s="35">
        <f t="shared" ref="P37:P47" si="14">N37+O37</f>
        <v>1393.6100000000001</v>
      </c>
    </row>
    <row r="38" spans="1:16" x14ac:dyDescent="0.25">
      <c r="A38" t="s">
        <v>53</v>
      </c>
      <c r="B38" t="s">
        <v>100</v>
      </c>
      <c r="C38" t="s">
        <v>80</v>
      </c>
      <c r="D38">
        <v>5350</v>
      </c>
      <c r="E38">
        <f t="shared" si="12"/>
        <v>5350</v>
      </c>
      <c r="F38" s="15">
        <v>0</v>
      </c>
      <c r="G38">
        <v>588.20000000000005</v>
      </c>
      <c r="H38">
        <v>50.77</v>
      </c>
      <c r="I38" s="15">
        <v>0</v>
      </c>
      <c r="J38" s="15">
        <v>0</v>
      </c>
      <c r="K38" s="15">
        <v>0</v>
      </c>
      <c r="L38">
        <f t="shared" ref="L38:L47" si="15">SUM(F38:K38)</f>
        <v>638.97</v>
      </c>
      <c r="M38" s="5">
        <f t="shared" si="13"/>
        <v>4711.03</v>
      </c>
      <c r="N38" s="10">
        <v>510.86</v>
      </c>
      <c r="O38" s="10">
        <v>882.75</v>
      </c>
      <c r="P38" s="35">
        <f t="shared" si="14"/>
        <v>1393.6100000000001</v>
      </c>
    </row>
    <row r="39" spans="1:16" x14ac:dyDescent="0.25">
      <c r="A39" t="s">
        <v>54</v>
      </c>
      <c r="B39" t="s">
        <v>96</v>
      </c>
      <c r="C39" t="s">
        <v>78</v>
      </c>
      <c r="D39">
        <v>5350</v>
      </c>
      <c r="E39">
        <f t="shared" si="12"/>
        <v>5350</v>
      </c>
      <c r="F39" s="15">
        <v>0</v>
      </c>
      <c r="G39">
        <v>588.20000000000005</v>
      </c>
      <c r="H39">
        <v>50.77</v>
      </c>
      <c r="I39" s="15">
        <v>0</v>
      </c>
      <c r="J39" s="15">
        <v>0</v>
      </c>
      <c r="K39" s="15">
        <v>0</v>
      </c>
      <c r="L39">
        <f t="shared" si="15"/>
        <v>638.97</v>
      </c>
      <c r="M39" s="5">
        <f t="shared" si="13"/>
        <v>4711.03</v>
      </c>
      <c r="N39" s="10">
        <v>510.86</v>
      </c>
      <c r="O39" s="10">
        <v>882.75</v>
      </c>
      <c r="P39" s="35">
        <f t="shared" si="14"/>
        <v>1393.6100000000001</v>
      </c>
    </row>
    <row r="40" spans="1:16" x14ac:dyDescent="0.25">
      <c r="A40" t="s">
        <v>55</v>
      </c>
      <c r="B40" t="s">
        <v>104</v>
      </c>
      <c r="C40" t="s">
        <v>78</v>
      </c>
      <c r="D40">
        <v>5350</v>
      </c>
      <c r="E40">
        <f t="shared" si="12"/>
        <v>5350</v>
      </c>
      <c r="F40" s="15">
        <v>0</v>
      </c>
      <c r="G40">
        <v>588.20000000000005</v>
      </c>
      <c r="H40">
        <v>50.77</v>
      </c>
      <c r="I40" s="15">
        <v>0</v>
      </c>
      <c r="J40" s="15">
        <v>0</v>
      </c>
      <c r="K40" s="15">
        <v>0</v>
      </c>
      <c r="L40">
        <f t="shared" si="15"/>
        <v>638.97</v>
      </c>
      <c r="M40" s="5">
        <f t="shared" si="13"/>
        <v>4711.03</v>
      </c>
      <c r="N40" s="10">
        <v>510.86</v>
      </c>
      <c r="O40" s="10">
        <v>882.75</v>
      </c>
      <c r="P40" s="35">
        <f t="shared" si="14"/>
        <v>1393.6100000000001</v>
      </c>
    </row>
    <row r="41" spans="1:16" x14ac:dyDescent="0.25">
      <c r="A41" t="s">
        <v>56</v>
      </c>
      <c r="B41" t="s">
        <v>94</v>
      </c>
      <c r="C41" t="s">
        <v>81</v>
      </c>
      <c r="D41">
        <v>5350</v>
      </c>
      <c r="E41">
        <f t="shared" si="12"/>
        <v>5350</v>
      </c>
      <c r="F41" s="15">
        <v>0</v>
      </c>
      <c r="G41">
        <v>588.20000000000005</v>
      </c>
      <c r="H41">
        <v>50.77</v>
      </c>
      <c r="I41" s="15">
        <v>0</v>
      </c>
      <c r="J41" s="15">
        <v>0</v>
      </c>
      <c r="K41" s="15">
        <v>0</v>
      </c>
      <c r="L41">
        <f t="shared" si="15"/>
        <v>638.97</v>
      </c>
      <c r="M41" s="5">
        <f t="shared" si="13"/>
        <v>4711.03</v>
      </c>
      <c r="N41" s="10">
        <v>510.86</v>
      </c>
      <c r="O41" s="10">
        <v>882.75</v>
      </c>
      <c r="P41" s="35">
        <f t="shared" si="14"/>
        <v>1393.6100000000001</v>
      </c>
    </row>
    <row r="42" spans="1:16" x14ac:dyDescent="0.25">
      <c r="A42" t="s">
        <v>57</v>
      </c>
      <c r="B42" t="s">
        <v>98</v>
      </c>
      <c r="C42" t="s">
        <v>81</v>
      </c>
      <c r="D42">
        <v>5350</v>
      </c>
      <c r="E42">
        <f t="shared" si="12"/>
        <v>5350</v>
      </c>
      <c r="F42" s="15">
        <v>0</v>
      </c>
      <c r="G42">
        <v>588.20000000000005</v>
      </c>
      <c r="H42">
        <v>50.77</v>
      </c>
      <c r="I42" s="15">
        <v>0</v>
      </c>
      <c r="J42" s="15">
        <v>0</v>
      </c>
      <c r="K42" s="15">
        <v>0</v>
      </c>
      <c r="L42">
        <f t="shared" si="15"/>
        <v>638.97</v>
      </c>
      <c r="M42" s="5">
        <f t="shared" si="13"/>
        <v>4711.03</v>
      </c>
      <c r="N42" s="10">
        <v>510.86</v>
      </c>
      <c r="O42" s="10">
        <v>882.75</v>
      </c>
      <c r="P42" s="35">
        <f t="shared" si="14"/>
        <v>1393.6100000000001</v>
      </c>
    </row>
    <row r="43" spans="1:16" x14ac:dyDescent="0.25">
      <c r="A43" t="s">
        <v>58</v>
      </c>
      <c r="B43" t="s">
        <v>101</v>
      </c>
      <c r="C43" t="s">
        <v>81</v>
      </c>
      <c r="D43">
        <v>5350</v>
      </c>
      <c r="E43">
        <f t="shared" si="12"/>
        <v>5350</v>
      </c>
      <c r="F43" s="15">
        <v>0</v>
      </c>
      <c r="G43">
        <v>588.20000000000005</v>
      </c>
      <c r="H43">
        <v>50.77</v>
      </c>
      <c r="I43" s="15">
        <v>0</v>
      </c>
      <c r="J43" s="15">
        <v>0</v>
      </c>
      <c r="K43" s="15">
        <v>0</v>
      </c>
      <c r="L43">
        <f t="shared" si="15"/>
        <v>638.97</v>
      </c>
      <c r="M43" s="5">
        <f t="shared" si="13"/>
        <v>4711.03</v>
      </c>
      <c r="N43" s="10">
        <v>510.86</v>
      </c>
      <c r="O43" s="10">
        <v>882.75</v>
      </c>
      <c r="P43" s="35">
        <f t="shared" si="14"/>
        <v>1393.6100000000001</v>
      </c>
    </row>
    <row r="44" spans="1:16" x14ac:dyDescent="0.25">
      <c r="A44" t="s">
        <v>59</v>
      </c>
      <c r="B44" t="s">
        <v>95</v>
      </c>
      <c r="C44" t="s">
        <v>82</v>
      </c>
      <c r="D44">
        <v>5350</v>
      </c>
      <c r="E44">
        <f t="shared" si="12"/>
        <v>5350</v>
      </c>
      <c r="F44" s="15">
        <v>0</v>
      </c>
      <c r="G44">
        <v>588.20000000000005</v>
      </c>
      <c r="H44">
        <v>50.77</v>
      </c>
      <c r="I44" s="15">
        <v>0</v>
      </c>
      <c r="J44" s="15">
        <v>0</v>
      </c>
      <c r="K44" s="15">
        <v>0</v>
      </c>
      <c r="L44">
        <f t="shared" si="15"/>
        <v>638.97</v>
      </c>
      <c r="M44" s="5">
        <f t="shared" si="13"/>
        <v>4711.03</v>
      </c>
      <c r="N44" s="10">
        <v>510.86</v>
      </c>
      <c r="O44" s="10">
        <v>882.75</v>
      </c>
      <c r="P44" s="35">
        <f t="shared" si="14"/>
        <v>1393.6100000000001</v>
      </c>
    </row>
    <row r="45" spans="1:16" x14ac:dyDescent="0.25">
      <c r="A45" t="s">
        <v>60</v>
      </c>
      <c r="B45" t="s">
        <v>102</v>
      </c>
      <c r="C45" t="s">
        <v>82</v>
      </c>
      <c r="D45">
        <v>5350</v>
      </c>
      <c r="E45">
        <f t="shared" si="12"/>
        <v>5350</v>
      </c>
      <c r="F45" s="15">
        <v>0</v>
      </c>
      <c r="G45">
        <v>588.20000000000005</v>
      </c>
      <c r="H45">
        <v>50.77</v>
      </c>
      <c r="I45" s="15">
        <v>0</v>
      </c>
      <c r="J45" s="15">
        <v>0</v>
      </c>
      <c r="K45" s="15">
        <v>0</v>
      </c>
      <c r="L45">
        <f t="shared" si="15"/>
        <v>638.97</v>
      </c>
      <c r="M45" s="5">
        <f t="shared" si="13"/>
        <v>4711.03</v>
      </c>
      <c r="N45" s="10">
        <v>510.86</v>
      </c>
      <c r="O45" s="10">
        <v>882.75</v>
      </c>
      <c r="P45" s="35">
        <f t="shared" si="14"/>
        <v>1393.6100000000001</v>
      </c>
    </row>
    <row r="46" spans="1:16" x14ac:dyDescent="0.25">
      <c r="A46" t="s">
        <v>61</v>
      </c>
      <c r="B46" t="s">
        <v>85</v>
      </c>
      <c r="C46" t="s">
        <v>83</v>
      </c>
      <c r="D46">
        <v>5350</v>
      </c>
      <c r="E46">
        <f t="shared" si="12"/>
        <v>5350</v>
      </c>
      <c r="F46" s="15">
        <v>0</v>
      </c>
      <c r="G46">
        <v>588.20000000000005</v>
      </c>
      <c r="H46">
        <v>50.77</v>
      </c>
      <c r="I46" s="15">
        <v>0</v>
      </c>
      <c r="J46" s="15">
        <v>0</v>
      </c>
      <c r="K46" s="15">
        <v>0</v>
      </c>
      <c r="L46">
        <f t="shared" si="15"/>
        <v>638.97</v>
      </c>
      <c r="M46" s="5">
        <f t="shared" si="13"/>
        <v>4711.03</v>
      </c>
      <c r="N46" s="10">
        <v>510.86</v>
      </c>
      <c r="O46" s="10">
        <v>882.75</v>
      </c>
      <c r="P46" s="35">
        <f t="shared" si="14"/>
        <v>1393.6100000000001</v>
      </c>
    </row>
    <row r="47" spans="1:16" x14ac:dyDescent="0.25">
      <c r="A47" t="s">
        <v>62</v>
      </c>
      <c r="B47" t="s">
        <v>103</v>
      </c>
      <c r="C47" t="s">
        <v>83</v>
      </c>
      <c r="D47">
        <v>5350</v>
      </c>
      <c r="E47">
        <f t="shared" si="12"/>
        <v>5350</v>
      </c>
      <c r="F47" s="15">
        <v>0</v>
      </c>
      <c r="G47">
        <v>588.20000000000005</v>
      </c>
      <c r="H47">
        <v>50.77</v>
      </c>
      <c r="I47" s="15">
        <v>0</v>
      </c>
      <c r="J47" s="15">
        <v>0</v>
      </c>
      <c r="K47" s="15">
        <v>0</v>
      </c>
      <c r="L47">
        <f t="shared" si="15"/>
        <v>638.97</v>
      </c>
      <c r="M47" s="5">
        <f t="shared" si="13"/>
        <v>4711.03</v>
      </c>
      <c r="N47" s="10">
        <v>510.86</v>
      </c>
      <c r="O47" s="10">
        <v>882.75</v>
      </c>
      <c r="P47" s="35">
        <f t="shared" si="14"/>
        <v>1393.6100000000001</v>
      </c>
    </row>
    <row r="48" spans="1:16" x14ac:dyDescent="0.25">
      <c r="A48" s="2" t="s">
        <v>26</v>
      </c>
      <c r="D48" s="34">
        <f>SUM(D37:D47)</f>
        <v>58850</v>
      </c>
      <c r="E48" s="34">
        <f t="shared" ref="E48:P48" si="16">SUM(E37:E47)</f>
        <v>58850</v>
      </c>
      <c r="F48" s="34">
        <f t="shared" si="16"/>
        <v>0</v>
      </c>
      <c r="G48" s="34">
        <f t="shared" si="16"/>
        <v>6470.1999999999989</v>
      </c>
      <c r="H48" s="34">
        <f t="shared" si="16"/>
        <v>558.46999999999991</v>
      </c>
      <c r="I48" s="34">
        <f t="shared" si="16"/>
        <v>0</v>
      </c>
      <c r="J48" s="34">
        <f t="shared" si="16"/>
        <v>0</v>
      </c>
      <c r="K48" s="34">
        <f t="shared" si="16"/>
        <v>0</v>
      </c>
      <c r="L48" s="34">
        <f t="shared" si="16"/>
        <v>7028.6700000000019</v>
      </c>
      <c r="M48" s="34">
        <f t="shared" si="16"/>
        <v>51821.329999999994</v>
      </c>
      <c r="N48" s="34">
        <f t="shared" si="16"/>
        <v>5619.46</v>
      </c>
      <c r="O48" s="34">
        <f t="shared" si="16"/>
        <v>9710.25</v>
      </c>
      <c r="P48" s="34">
        <f t="shared" si="16"/>
        <v>15329.710000000005</v>
      </c>
    </row>
    <row r="50" spans="1:16" x14ac:dyDescent="0.25">
      <c r="A50" s="2" t="s">
        <v>63</v>
      </c>
      <c r="B50" s="2" t="s">
        <v>64</v>
      </c>
    </row>
    <row r="51" spans="1:16" x14ac:dyDescent="0.25">
      <c r="A51" t="s">
        <v>65</v>
      </c>
      <c r="B51" t="s">
        <v>99</v>
      </c>
      <c r="C51" t="s">
        <v>80</v>
      </c>
      <c r="D51">
        <v>5350</v>
      </c>
      <c r="E51">
        <f>D51</f>
        <v>5350</v>
      </c>
      <c r="F51" s="15">
        <v>0</v>
      </c>
      <c r="G51">
        <v>588.20000000000005</v>
      </c>
      <c r="H51">
        <v>50.77</v>
      </c>
      <c r="I51" s="15">
        <v>0</v>
      </c>
      <c r="J51" s="15">
        <v>0</v>
      </c>
      <c r="K51" s="15">
        <v>0</v>
      </c>
      <c r="L51">
        <f t="shared" ref="L51" si="17">SUM(F51:K51)</f>
        <v>638.97</v>
      </c>
      <c r="M51" s="5">
        <f>E51-L51</f>
        <v>4711.03</v>
      </c>
      <c r="N51" s="10">
        <v>510.86</v>
      </c>
      <c r="O51" s="10">
        <v>882.75</v>
      </c>
      <c r="P51" s="35">
        <f t="shared" ref="P51" si="18">N51+O51</f>
        <v>1393.6100000000001</v>
      </c>
    </row>
    <row r="52" spans="1:16" x14ac:dyDescent="0.25">
      <c r="A52" s="2" t="s">
        <v>26</v>
      </c>
      <c r="D52" s="34">
        <f>D51</f>
        <v>5350</v>
      </c>
      <c r="E52" s="34">
        <f t="shared" ref="E52:P52" si="19">E51</f>
        <v>5350</v>
      </c>
      <c r="F52" s="34">
        <f t="shared" si="19"/>
        <v>0</v>
      </c>
      <c r="G52" s="34">
        <f t="shared" si="19"/>
        <v>588.20000000000005</v>
      </c>
      <c r="H52" s="34">
        <f t="shared" si="19"/>
        <v>50.77</v>
      </c>
      <c r="I52" s="34">
        <f t="shared" si="19"/>
        <v>0</v>
      </c>
      <c r="J52" s="34">
        <f t="shared" si="19"/>
        <v>0</v>
      </c>
      <c r="K52" s="34">
        <f t="shared" si="19"/>
        <v>0</v>
      </c>
      <c r="L52" s="34">
        <f t="shared" si="19"/>
        <v>638.97</v>
      </c>
      <c r="M52" s="34">
        <f t="shared" si="19"/>
        <v>4711.03</v>
      </c>
      <c r="N52" s="34">
        <f t="shared" si="19"/>
        <v>510.86</v>
      </c>
      <c r="O52" s="34">
        <f t="shared" si="19"/>
        <v>882.75</v>
      </c>
      <c r="P52" s="34">
        <f t="shared" si="19"/>
        <v>1393.6100000000001</v>
      </c>
    </row>
    <row r="54" spans="1:16" x14ac:dyDescent="0.25">
      <c r="A54" s="2" t="s">
        <v>66</v>
      </c>
    </row>
    <row r="55" spans="1:16" x14ac:dyDescent="0.25">
      <c r="A55" t="s">
        <v>67</v>
      </c>
      <c r="C55" t="s">
        <v>84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x14ac:dyDescent="0.25">
      <c r="A56" s="11" t="s">
        <v>68</v>
      </c>
      <c r="B56" s="11" t="s">
        <v>92</v>
      </c>
      <c r="C56" s="11" t="s">
        <v>7</v>
      </c>
      <c r="D56" s="11">
        <v>2000</v>
      </c>
      <c r="E56" s="11">
        <f>D56</f>
        <v>2000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f>SUM(F56:K56)</f>
        <v>0</v>
      </c>
      <c r="M56" s="11">
        <f>E56-L56</f>
        <v>2000</v>
      </c>
      <c r="N56" s="15">
        <v>0</v>
      </c>
      <c r="O56" s="15">
        <v>0</v>
      </c>
      <c r="P56" s="15">
        <v>0</v>
      </c>
    </row>
    <row r="57" spans="1:16" x14ac:dyDescent="0.25">
      <c r="A57" t="s">
        <v>69</v>
      </c>
      <c r="C57" t="s">
        <v>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x14ac:dyDescent="0.25">
      <c r="A58" t="s">
        <v>70</v>
      </c>
      <c r="C58" t="s">
        <v>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1:16" x14ac:dyDescent="0.25">
      <c r="A59" t="s">
        <v>71</v>
      </c>
      <c r="C59" t="s">
        <v>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1:16" x14ac:dyDescent="0.25">
      <c r="A60" s="2" t="s">
        <v>26</v>
      </c>
      <c r="D60" s="8">
        <f>SUM(D55:D59)</f>
        <v>2000</v>
      </c>
      <c r="E60" s="8">
        <f t="shared" ref="E60:P60" si="20">SUM(E55:E59)</f>
        <v>2000</v>
      </c>
      <c r="F60" s="8">
        <f t="shared" si="20"/>
        <v>0</v>
      </c>
      <c r="G60" s="8">
        <f t="shared" si="20"/>
        <v>0</v>
      </c>
      <c r="H60" s="8">
        <f t="shared" si="20"/>
        <v>0</v>
      </c>
      <c r="I60" s="8">
        <f t="shared" si="20"/>
        <v>0</v>
      </c>
      <c r="J60" s="8">
        <f t="shared" si="20"/>
        <v>0</v>
      </c>
      <c r="K60" s="8">
        <f t="shared" si="20"/>
        <v>0</v>
      </c>
      <c r="L60" s="8">
        <f t="shared" si="20"/>
        <v>0</v>
      </c>
      <c r="M60" s="8">
        <f t="shared" si="20"/>
        <v>2000</v>
      </c>
      <c r="N60" s="8">
        <f t="shared" si="20"/>
        <v>0</v>
      </c>
      <c r="O60" s="8">
        <f t="shared" si="20"/>
        <v>0</v>
      </c>
      <c r="P60" s="8">
        <f t="shared" si="20"/>
        <v>0</v>
      </c>
    </row>
    <row r="63" spans="1:16" ht="18.75" x14ac:dyDescent="0.3">
      <c r="C63" s="4" t="s">
        <v>105</v>
      </c>
      <c r="D63" s="9">
        <f>D13+D24+D29+D34+D48+D52+D60</f>
        <v>108704.95</v>
      </c>
      <c r="E63" s="9">
        <f>E13+E24+E29+E34+E48+E52+E60</f>
        <v>108704.95</v>
      </c>
      <c r="F63" s="9">
        <f t="shared" ref="F63:P63" si="21">F13+F24+F29+F34+F48+F52+F60</f>
        <v>0</v>
      </c>
      <c r="G63" s="9">
        <f t="shared" si="21"/>
        <v>12758.38</v>
      </c>
      <c r="H63" s="9">
        <f t="shared" si="21"/>
        <v>1024.7049999999999</v>
      </c>
      <c r="I63" s="9">
        <f t="shared" si="21"/>
        <v>0</v>
      </c>
      <c r="J63" s="9">
        <f t="shared" si="21"/>
        <v>0</v>
      </c>
      <c r="K63" s="9">
        <f t="shared" si="21"/>
        <v>0</v>
      </c>
      <c r="L63" s="9">
        <f t="shared" si="21"/>
        <v>13783.085000000001</v>
      </c>
      <c r="M63" s="9">
        <f t="shared" si="21"/>
        <v>94921.864999999991</v>
      </c>
      <c r="N63" s="9">
        <f t="shared" si="21"/>
        <v>10016.870000000001</v>
      </c>
      <c r="O63" s="9">
        <f t="shared" si="21"/>
        <v>17606.309999999998</v>
      </c>
      <c r="P63" s="9">
        <f t="shared" si="21"/>
        <v>27623.180000000008</v>
      </c>
    </row>
    <row r="66" spans="2:2" x14ac:dyDescent="0.25">
      <c r="B66" s="33"/>
    </row>
  </sheetData>
  <mergeCells count="1">
    <mergeCell ref="D7:P7"/>
  </mergeCells>
  <pageMargins left="0.7" right="0.7" top="0.75" bottom="0.75" header="0.3" footer="0.3"/>
  <ignoredErrors>
    <ignoredError sqref="L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6:Q66"/>
  <sheetViews>
    <sheetView workbookViewId="0">
      <pane xSplit="4" ySplit="8" topLeftCell="E9" activePane="bottomRight" state="frozen"/>
      <selection activeCell="G53" sqref="G53"/>
      <selection pane="topRight" activeCell="G53" sqref="G53"/>
      <selection pane="bottomLeft" activeCell="G53" sqref="G53"/>
      <selection pane="bottomRight" activeCell="D4" sqref="D4"/>
    </sheetView>
  </sheetViews>
  <sheetFormatPr baseColWidth="10" defaultRowHeight="15" x14ac:dyDescent="0.25"/>
  <cols>
    <col min="1" max="1" width="0" hidden="1" customWidth="1"/>
    <col min="3" max="3" width="33.42578125" customWidth="1"/>
    <col min="4" max="4" width="27" customWidth="1"/>
    <col min="5" max="5" width="17.42578125" customWidth="1"/>
    <col min="6" max="6" width="17.28515625" customWidth="1"/>
    <col min="8" max="8" width="16.28515625" customWidth="1"/>
    <col min="9" max="9" width="15.28515625" customWidth="1"/>
    <col min="12" max="12" width="16" customWidth="1"/>
    <col min="13" max="13" width="17.42578125" customWidth="1"/>
    <col min="14" max="14" width="20.140625" customWidth="1"/>
    <col min="15" max="15" width="16.5703125" customWidth="1"/>
    <col min="16" max="16" width="15.85546875" customWidth="1"/>
    <col min="17" max="17" width="19.28515625" customWidth="1"/>
  </cols>
  <sheetData>
    <row r="6" spans="1:17" ht="18.75" x14ac:dyDescent="0.25">
      <c r="C6" s="6" t="s">
        <v>110</v>
      </c>
    </row>
    <row r="7" spans="1:17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35.25" thickTop="1" thickBot="1" x14ac:dyDescent="0.3">
      <c r="B8" s="47" t="s">
        <v>9</v>
      </c>
      <c r="C8" s="48" t="s">
        <v>10</v>
      </c>
      <c r="D8" s="48" t="s">
        <v>0</v>
      </c>
      <c r="E8" s="48" t="s">
        <v>11</v>
      </c>
      <c r="F8" s="48" t="s">
        <v>12</v>
      </c>
      <c r="G8" s="48" t="s">
        <v>107</v>
      </c>
      <c r="H8" s="48" t="s">
        <v>13</v>
      </c>
      <c r="I8" s="48" t="s">
        <v>14</v>
      </c>
      <c r="J8" s="48" t="s">
        <v>15</v>
      </c>
      <c r="K8" s="48" t="s">
        <v>106</v>
      </c>
      <c r="L8" s="48" t="s">
        <v>16</v>
      </c>
      <c r="M8" s="48" t="s">
        <v>17</v>
      </c>
      <c r="N8" s="48" t="s">
        <v>72</v>
      </c>
      <c r="O8" s="48" t="s">
        <v>8</v>
      </c>
      <c r="P8" s="48" t="s">
        <v>18</v>
      </c>
      <c r="Q8" s="48" t="s">
        <v>73</v>
      </c>
    </row>
    <row r="9" spans="1:17" ht="15.75" thickTop="1" x14ac:dyDescent="0.25">
      <c r="B9" s="2" t="s">
        <v>19</v>
      </c>
      <c r="C9" s="2" t="s">
        <v>20</v>
      </c>
      <c r="D9" s="2"/>
    </row>
    <row r="10" spans="1:17" x14ac:dyDescent="0.25">
      <c r="B10" t="s">
        <v>21</v>
      </c>
      <c r="C10" t="s">
        <v>22</v>
      </c>
      <c r="D10" t="s">
        <v>25</v>
      </c>
      <c r="E10">
        <v>16954.95</v>
      </c>
      <c r="F10">
        <f>E10</f>
        <v>16954.95</v>
      </c>
      <c r="G10" s="15">
        <v>0</v>
      </c>
      <c r="H10">
        <v>3246.93</v>
      </c>
      <c r="I10">
        <v>188.65</v>
      </c>
      <c r="J10" s="15">
        <v>0</v>
      </c>
      <c r="K10" s="15">
        <v>0</v>
      </c>
      <c r="L10" s="15">
        <v>0</v>
      </c>
      <c r="M10">
        <f>SUM(G10:L10)</f>
        <v>3435.58</v>
      </c>
      <c r="N10" s="5">
        <f>F10-M10</f>
        <v>13519.37</v>
      </c>
      <c r="O10" s="10">
        <v>1223.77</v>
      </c>
      <c r="P10" s="10">
        <v>2797.56</v>
      </c>
      <c r="Q10" s="35">
        <f>SUM(O10:P10)</f>
        <v>4021.33</v>
      </c>
    </row>
    <row r="11" spans="1:17" x14ac:dyDescent="0.25">
      <c r="B11" t="s">
        <v>23</v>
      </c>
      <c r="C11" t="s">
        <v>24</v>
      </c>
      <c r="D11" t="s">
        <v>3</v>
      </c>
      <c r="E11">
        <v>4850</v>
      </c>
      <c r="F11">
        <f t="shared" ref="F11" si="0">E11</f>
        <v>4850</v>
      </c>
      <c r="G11" s="15">
        <v>0</v>
      </c>
      <c r="H11">
        <v>491.69</v>
      </c>
      <c r="I11">
        <v>44.835000000000001</v>
      </c>
      <c r="J11" s="15">
        <v>0</v>
      </c>
      <c r="K11" s="15">
        <v>0</v>
      </c>
      <c r="L11" s="15">
        <v>0</v>
      </c>
      <c r="M11">
        <f>SUM(G11:L11)</f>
        <v>536.52499999999998</v>
      </c>
      <c r="N11" s="12">
        <f t="shared" ref="N11:N23" si="1">F11-M11</f>
        <v>4313.4750000000004</v>
      </c>
      <c r="O11" s="10">
        <v>480.14</v>
      </c>
      <c r="P11" s="10">
        <v>800.25</v>
      </c>
      <c r="Q11" s="35">
        <f t="shared" ref="Q11:Q12" si="2">SUM(O11:P11)</f>
        <v>1280.3899999999999</v>
      </c>
    </row>
    <row r="12" spans="1:17" x14ac:dyDescent="0.25">
      <c r="B12" t="s">
        <v>41</v>
      </c>
      <c r="C12" t="s">
        <v>42</v>
      </c>
      <c r="D12" t="s">
        <v>2</v>
      </c>
      <c r="E12" s="3">
        <v>10000</v>
      </c>
      <c r="F12" s="3">
        <f t="shared" ref="F12:F19" si="3">E12</f>
        <v>10000</v>
      </c>
      <c r="G12" s="15">
        <v>0</v>
      </c>
      <c r="H12">
        <v>1581.44</v>
      </c>
      <c r="I12">
        <v>106.02</v>
      </c>
      <c r="J12" s="15">
        <v>0</v>
      </c>
      <c r="K12" s="15">
        <v>0</v>
      </c>
      <c r="L12" s="15">
        <v>0</v>
      </c>
      <c r="M12">
        <f>SUM(G12:L12)</f>
        <v>1687.46</v>
      </c>
      <c r="N12" s="5">
        <f t="shared" si="1"/>
        <v>8312.5400000000009</v>
      </c>
      <c r="O12" s="10">
        <v>796.52</v>
      </c>
      <c r="P12" s="10">
        <v>1650</v>
      </c>
      <c r="Q12" s="35">
        <f t="shared" si="2"/>
        <v>2446.52</v>
      </c>
    </row>
    <row r="13" spans="1:17" x14ac:dyDescent="0.25">
      <c r="A13" t="s">
        <v>135</v>
      </c>
      <c r="B13" s="7" t="s">
        <v>26</v>
      </c>
      <c r="E13" s="34">
        <f>SUM(E10:E12)</f>
        <v>31804.95</v>
      </c>
      <c r="F13" s="34">
        <f t="shared" ref="F13:Q13" si="4">SUM(F10:F12)</f>
        <v>31804.95</v>
      </c>
      <c r="G13" s="34">
        <f t="shared" si="4"/>
        <v>0</v>
      </c>
      <c r="H13" s="34">
        <f t="shared" si="4"/>
        <v>5320.0599999999995</v>
      </c>
      <c r="I13" s="34">
        <f t="shared" si="4"/>
        <v>339.505</v>
      </c>
      <c r="J13" s="34">
        <f t="shared" si="4"/>
        <v>0</v>
      </c>
      <c r="K13" s="34">
        <f t="shared" si="4"/>
        <v>0</v>
      </c>
      <c r="L13" s="34">
        <f t="shared" si="4"/>
        <v>0</v>
      </c>
      <c r="M13" s="34">
        <f t="shared" si="4"/>
        <v>5659.5650000000005</v>
      </c>
      <c r="N13" s="34">
        <f t="shared" si="4"/>
        <v>26145.385000000002</v>
      </c>
      <c r="O13" s="34">
        <f t="shared" si="4"/>
        <v>2500.4299999999998</v>
      </c>
      <c r="P13" s="34">
        <f t="shared" si="4"/>
        <v>5247.8099999999995</v>
      </c>
      <c r="Q13" s="34">
        <f t="shared" si="4"/>
        <v>7748.24</v>
      </c>
    </row>
    <row r="15" spans="1:17" x14ac:dyDescent="0.25">
      <c r="B15" s="2" t="s">
        <v>27</v>
      </c>
      <c r="C15" s="2" t="s">
        <v>28</v>
      </c>
    </row>
    <row r="16" spans="1:17" x14ac:dyDescent="0.25">
      <c r="B16" t="s">
        <v>29</v>
      </c>
      <c r="C16" t="s">
        <v>37</v>
      </c>
      <c r="D16" t="s">
        <v>1</v>
      </c>
      <c r="E16">
        <v>10000</v>
      </c>
      <c r="F16">
        <f t="shared" si="3"/>
        <v>10000</v>
      </c>
      <c r="G16" s="15">
        <v>0</v>
      </c>
      <c r="H16">
        <v>1581.44</v>
      </c>
      <c r="I16">
        <v>106.02</v>
      </c>
      <c r="J16" s="15">
        <v>0</v>
      </c>
      <c r="K16" s="15">
        <v>0</v>
      </c>
      <c r="L16" s="15">
        <v>0</v>
      </c>
      <c r="M16">
        <f>SUM(G16:L16)</f>
        <v>1687.46</v>
      </c>
      <c r="N16" s="5">
        <f t="shared" si="1"/>
        <v>8312.5400000000009</v>
      </c>
      <c r="O16" s="10">
        <v>796.52</v>
      </c>
      <c r="P16" s="10">
        <v>1650</v>
      </c>
      <c r="Q16" s="35">
        <f>O16+P16</f>
        <v>2446.52</v>
      </c>
    </row>
    <row r="17" spans="1:17" x14ac:dyDescent="0.25">
      <c r="B17" t="s">
        <v>30</v>
      </c>
      <c r="C17" t="s">
        <v>38</v>
      </c>
      <c r="D17" t="s">
        <v>74</v>
      </c>
      <c r="E17">
        <v>5350</v>
      </c>
      <c r="F17">
        <f t="shared" si="3"/>
        <v>5350</v>
      </c>
      <c r="G17" s="15">
        <v>0</v>
      </c>
      <c r="H17">
        <v>588.20000000000005</v>
      </c>
      <c r="I17">
        <v>50.77</v>
      </c>
      <c r="J17" s="15">
        <v>0</v>
      </c>
      <c r="K17" s="15">
        <v>0</v>
      </c>
      <c r="L17" s="15">
        <v>0</v>
      </c>
      <c r="M17">
        <f t="shared" ref="M17:M21" si="5">SUM(G17:L17)</f>
        <v>638.97</v>
      </c>
      <c r="N17" s="5">
        <f t="shared" si="1"/>
        <v>4711.03</v>
      </c>
      <c r="O17" s="10">
        <v>510.86</v>
      </c>
      <c r="P17" s="10">
        <v>882.75</v>
      </c>
      <c r="Q17" s="35">
        <f>O17+P17</f>
        <v>1393.6100000000001</v>
      </c>
    </row>
    <row r="18" spans="1:17" x14ac:dyDescent="0.25">
      <c r="B18" t="s">
        <v>31</v>
      </c>
      <c r="C18" t="s">
        <v>90</v>
      </c>
      <c r="D18" t="s">
        <v>75</v>
      </c>
      <c r="E18" s="15">
        <v>0</v>
      </c>
      <c r="F18" s="15">
        <f t="shared" si="3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5"/>
        <v>0</v>
      </c>
      <c r="N18" s="12">
        <f t="shared" si="1"/>
        <v>0</v>
      </c>
      <c r="O18" s="27">
        <v>0</v>
      </c>
      <c r="P18" s="27">
        <v>0</v>
      </c>
      <c r="Q18" s="35">
        <f>O18+P18</f>
        <v>0</v>
      </c>
    </row>
    <row r="19" spans="1:17" x14ac:dyDescent="0.25">
      <c r="B19" t="s">
        <v>32</v>
      </c>
      <c r="C19" t="s">
        <v>90</v>
      </c>
      <c r="D19" t="s">
        <v>77</v>
      </c>
      <c r="E19" s="15">
        <v>0</v>
      </c>
      <c r="F19" s="15">
        <f t="shared" si="3"/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 t="shared" si="5"/>
        <v>0</v>
      </c>
      <c r="N19" s="12">
        <f t="shared" si="1"/>
        <v>0</v>
      </c>
      <c r="O19" s="27">
        <v>0</v>
      </c>
      <c r="P19" s="27">
        <v>0</v>
      </c>
      <c r="Q19" s="35">
        <f>O19+P19</f>
        <v>0</v>
      </c>
    </row>
    <row r="20" spans="1:17" x14ac:dyDescent="0.25">
      <c r="B20" t="s">
        <v>33</v>
      </c>
      <c r="C20" t="s">
        <v>86</v>
      </c>
      <c r="D20" t="s">
        <v>5</v>
      </c>
      <c r="E20">
        <v>5000</v>
      </c>
      <c r="F20">
        <f>E20</f>
        <v>5000</v>
      </c>
      <c r="G20" s="15">
        <v>0</v>
      </c>
      <c r="H20">
        <v>518.57000000000005</v>
      </c>
      <c r="I20">
        <v>46.61</v>
      </c>
      <c r="J20" s="15">
        <v>0</v>
      </c>
      <c r="K20" s="15">
        <v>0</v>
      </c>
      <c r="L20" s="15">
        <v>0</v>
      </c>
      <c r="M20">
        <f t="shared" si="5"/>
        <v>565.18000000000006</v>
      </c>
      <c r="N20" s="5">
        <f t="shared" si="1"/>
        <v>4434.82</v>
      </c>
      <c r="O20" s="10">
        <v>489.36</v>
      </c>
      <c r="P20" s="10">
        <v>825</v>
      </c>
      <c r="Q20" s="35">
        <f>O20+P20</f>
        <v>1314.3600000000001</v>
      </c>
    </row>
    <row r="21" spans="1:17" x14ac:dyDescent="0.25">
      <c r="B21" t="s">
        <v>34</v>
      </c>
      <c r="C21" t="s">
        <v>87</v>
      </c>
      <c r="D21" t="s">
        <v>39</v>
      </c>
      <c r="E21">
        <v>4500</v>
      </c>
      <c r="F21">
        <f t="shared" ref="F21:F22" si="6">E21</f>
        <v>4500</v>
      </c>
      <c r="G21" s="15">
        <v>0</v>
      </c>
      <c r="H21">
        <v>428.97</v>
      </c>
      <c r="I21">
        <v>40.67</v>
      </c>
      <c r="J21" s="15">
        <v>0</v>
      </c>
      <c r="K21" s="15">
        <v>0</v>
      </c>
      <c r="L21" s="15">
        <v>0</v>
      </c>
      <c r="M21">
        <f t="shared" si="5"/>
        <v>469.64000000000004</v>
      </c>
      <c r="N21" s="5">
        <f t="shared" si="1"/>
        <v>4030.36</v>
      </c>
      <c r="O21" s="10">
        <v>458.64</v>
      </c>
      <c r="P21" s="10">
        <v>742.5</v>
      </c>
      <c r="Q21" s="35">
        <f t="shared" ref="Q21:Q23" si="7">O21+P21</f>
        <v>1201.1399999999999</v>
      </c>
    </row>
    <row r="22" spans="1:17" x14ac:dyDescent="0.25">
      <c r="B22" t="s">
        <v>35</v>
      </c>
      <c r="C22" t="s">
        <v>89</v>
      </c>
      <c r="D22" t="s">
        <v>4</v>
      </c>
      <c r="E22">
        <v>2700</v>
      </c>
      <c r="F22">
        <f t="shared" si="6"/>
        <v>2700</v>
      </c>
      <c r="G22" s="15">
        <v>0</v>
      </c>
      <c r="H22">
        <v>188.33</v>
      </c>
      <c r="I22">
        <v>19.29</v>
      </c>
      <c r="J22" s="15">
        <v>0</v>
      </c>
      <c r="K22" s="15">
        <v>0</v>
      </c>
      <c r="L22" s="15">
        <v>0</v>
      </c>
      <c r="M22">
        <f>SUM(G22:L22)</f>
        <v>207.62</v>
      </c>
      <c r="N22" s="5">
        <f t="shared" si="1"/>
        <v>2492.38</v>
      </c>
      <c r="O22" s="10">
        <v>348.07</v>
      </c>
      <c r="P22" s="10">
        <v>445.5</v>
      </c>
      <c r="Q22" s="35">
        <f t="shared" si="7"/>
        <v>793.56999999999994</v>
      </c>
    </row>
    <row r="23" spans="1:17" x14ac:dyDescent="0.25">
      <c r="B23" t="s">
        <v>36</v>
      </c>
      <c r="C23" t="s">
        <v>88</v>
      </c>
      <c r="D23" t="s">
        <v>40</v>
      </c>
      <c r="E23">
        <v>3150</v>
      </c>
      <c r="F23">
        <f>SUM(E23:E23)</f>
        <v>3150</v>
      </c>
      <c r="G23" s="15">
        <v>0</v>
      </c>
      <c r="H23">
        <v>237.29</v>
      </c>
      <c r="I23">
        <v>24.64</v>
      </c>
      <c r="J23" s="15">
        <v>0</v>
      </c>
      <c r="K23" s="15">
        <v>0</v>
      </c>
      <c r="L23" s="15">
        <v>0</v>
      </c>
      <c r="M23">
        <f>SUM(G23:L23)</f>
        <v>261.93</v>
      </c>
      <c r="N23" s="5">
        <f t="shared" si="1"/>
        <v>2888.07</v>
      </c>
      <c r="O23" s="10">
        <v>375.71</v>
      </c>
      <c r="P23" s="10">
        <v>519.75</v>
      </c>
      <c r="Q23" s="35">
        <f t="shared" si="7"/>
        <v>895.46</v>
      </c>
    </row>
    <row r="24" spans="1:17" x14ac:dyDescent="0.25">
      <c r="A24" t="s">
        <v>136</v>
      </c>
      <c r="B24" s="2" t="s">
        <v>26</v>
      </c>
      <c r="E24" s="34">
        <f>SUM(E16:E23)</f>
        <v>30700</v>
      </c>
      <c r="F24" s="34">
        <f>SUM(F16:F23)</f>
        <v>30700</v>
      </c>
      <c r="G24" s="34">
        <f t="shared" ref="G24:Q24" si="8">SUM(G16:G23)</f>
        <v>0</v>
      </c>
      <c r="H24" s="34">
        <f t="shared" si="8"/>
        <v>3542.8</v>
      </c>
      <c r="I24" s="34">
        <f t="shared" si="8"/>
        <v>288</v>
      </c>
      <c r="J24" s="34">
        <f t="shared" si="8"/>
        <v>0</v>
      </c>
      <c r="K24" s="34">
        <f t="shared" si="8"/>
        <v>0</v>
      </c>
      <c r="L24" s="34">
        <f t="shared" si="8"/>
        <v>0</v>
      </c>
      <c r="M24" s="34">
        <f t="shared" si="8"/>
        <v>3830.8</v>
      </c>
      <c r="N24" s="34">
        <f t="shared" si="8"/>
        <v>26869.200000000001</v>
      </c>
      <c r="O24" s="34">
        <f t="shared" si="8"/>
        <v>2979.1600000000003</v>
      </c>
      <c r="P24" s="34">
        <f t="shared" si="8"/>
        <v>5065.5</v>
      </c>
      <c r="Q24" s="34">
        <f t="shared" si="8"/>
        <v>8044.6599999999989</v>
      </c>
    </row>
    <row r="25" spans="1:17" x14ac:dyDescent="0.25">
      <c r="B25" s="2"/>
    </row>
    <row r="26" spans="1:17" x14ac:dyDescent="0.25">
      <c r="B26" s="2" t="s">
        <v>43</v>
      </c>
      <c r="C26" s="2" t="s">
        <v>44</v>
      </c>
    </row>
    <row r="27" spans="1:17" x14ac:dyDescent="0.25">
      <c r="B27" t="s">
        <v>45</v>
      </c>
      <c r="C27" t="s">
        <v>90</v>
      </c>
      <c r="D27" t="s">
        <v>6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 t="shared" ref="M27" si="9">SUM(G27:L27)</f>
        <v>0</v>
      </c>
      <c r="N27" s="12">
        <v>0</v>
      </c>
      <c r="O27" s="27">
        <v>0</v>
      </c>
      <c r="P27" s="27">
        <v>0</v>
      </c>
      <c r="Q27" s="35">
        <v>0</v>
      </c>
    </row>
    <row r="28" spans="1:17" x14ac:dyDescent="0.25">
      <c r="B28" t="s">
        <v>46</v>
      </c>
      <c r="C28" t="s">
        <v>91</v>
      </c>
      <c r="D28" t="s">
        <v>76</v>
      </c>
      <c r="E28">
        <v>5350</v>
      </c>
      <c r="F28">
        <f>E28</f>
        <v>5350</v>
      </c>
      <c r="G28" s="15">
        <v>0</v>
      </c>
      <c r="H28">
        <v>588.20000000000005</v>
      </c>
      <c r="I28">
        <v>50.77</v>
      </c>
      <c r="J28" s="15">
        <v>0</v>
      </c>
      <c r="K28" s="15">
        <v>0</v>
      </c>
      <c r="L28" s="15">
        <v>0</v>
      </c>
      <c r="M28">
        <f>SUM(G28:L28)</f>
        <v>638.97</v>
      </c>
      <c r="N28" s="5">
        <f>F28-M28</f>
        <v>4711.03</v>
      </c>
      <c r="O28" s="10">
        <v>510.86</v>
      </c>
      <c r="P28" s="10">
        <v>882.75</v>
      </c>
      <c r="Q28" s="35">
        <f>O28+P28</f>
        <v>1393.6100000000001</v>
      </c>
    </row>
    <row r="29" spans="1:17" x14ac:dyDescent="0.25">
      <c r="A29" t="s">
        <v>134</v>
      </c>
      <c r="B29" s="2" t="s">
        <v>26</v>
      </c>
      <c r="E29" s="34">
        <f>SUM(E27:E28)</f>
        <v>5350</v>
      </c>
      <c r="F29" s="34">
        <f t="shared" ref="F29:Q29" si="10">SUM(F27:F28)</f>
        <v>5350</v>
      </c>
      <c r="G29" s="34">
        <f t="shared" si="10"/>
        <v>0</v>
      </c>
      <c r="H29" s="34">
        <f t="shared" si="10"/>
        <v>588.20000000000005</v>
      </c>
      <c r="I29" s="34">
        <f t="shared" si="10"/>
        <v>50.77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 t="shared" si="10"/>
        <v>638.97</v>
      </c>
      <c r="N29" s="34">
        <f t="shared" si="10"/>
        <v>4711.03</v>
      </c>
      <c r="O29" s="34">
        <f t="shared" si="10"/>
        <v>510.86</v>
      </c>
      <c r="P29" s="34">
        <f t="shared" si="10"/>
        <v>882.75</v>
      </c>
      <c r="Q29" s="34">
        <f t="shared" si="10"/>
        <v>1393.6100000000001</v>
      </c>
    </row>
    <row r="31" spans="1:17" x14ac:dyDescent="0.25">
      <c r="B31" s="2" t="s">
        <v>43</v>
      </c>
      <c r="C31" s="2" t="s">
        <v>47</v>
      </c>
    </row>
    <row r="32" spans="1:17" x14ac:dyDescent="0.25">
      <c r="B32" t="s">
        <v>48</v>
      </c>
      <c r="C32" t="s">
        <v>93</v>
      </c>
      <c r="D32" t="s">
        <v>78</v>
      </c>
      <c r="E32">
        <v>5350</v>
      </c>
      <c r="F32">
        <f>E32</f>
        <v>5350</v>
      </c>
      <c r="G32" s="15">
        <v>0</v>
      </c>
      <c r="H32">
        <v>588.20000000000005</v>
      </c>
      <c r="I32">
        <v>50.77</v>
      </c>
      <c r="J32" s="15">
        <v>0</v>
      </c>
      <c r="K32" s="15">
        <v>0</v>
      </c>
      <c r="L32" s="15">
        <v>0</v>
      </c>
      <c r="M32">
        <f>SUM(G32:L32)</f>
        <v>638.97</v>
      </c>
      <c r="N32" s="5">
        <f>F32-M32</f>
        <v>4711.03</v>
      </c>
      <c r="O32" s="10">
        <v>510.86</v>
      </c>
      <c r="P32" s="10">
        <v>882.75</v>
      </c>
      <c r="Q32" s="35">
        <f>O32+P32</f>
        <v>1393.6100000000001</v>
      </c>
    </row>
    <row r="33" spans="1:17" x14ac:dyDescent="0.25">
      <c r="B33" t="s">
        <v>49</v>
      </c>
      <c r="C33" t="s">
        <v>90</v>
      </c>
      <c r="D33" t="s">
        <v>79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f>SUM(G33:L33)</f>
        <v>0</v>
      </c>
      <c r="N33" s="12">
        <v>0</v>
      </c>
      <c r="O33" s="27">
        <v>0</v>
      </c>
      <c r="P33" s="27">
        <v>0</v>
      </c>
      <c r="Q33" s="38">
        <v>0</v>
      </c>
    </row>
    <row r="34" spans="1:17" x14ac:dyDescent="0.25">
      <c r="A34" t="s">
        <v>137</v>
      </c>
      <c r="B34" s="2" t="s">
        <v>26</v>
      </c>
      <c r="E34" s="34">
        <f>SUM(E32:E33)</f>
        <v>5350</v>
      </c>
      <c r="F34" s="34">
        <f t="shared" ref="F34:Q34" si="11">SUM(F32:F33)</f>
        <v>5350</v>
      </c>
      <c r="G34" s="34">
        <f t="shared" si="11"/>
        <v>0</v>
      </c>
      <c r="H34" s="34">
        <f t="shared" si="11"/>
        <v>588.20000000000005</v>
      </c>
      <c r="I34" s="34">
        <f t="shared" si="11"/>
        <v>50.77</v>
      </c>
      <c r="J34" s="34">
        <f t="shared" si="11"/>
        <v>0</v>
      </c>
      <c r="K34" s="34">
        <f t="shared" si="11"/>
        <v>0</v>
      </c>
      <c r="L34" s="34">
        <f t="shared" si="11"/>
        <v>0</v>
      </c>
      <c r="M34" s="34">
        <f t="shared" si="11"/>
        <v>638.97</v>
      </c>
      <c r="N34" s="34">
        <f t="shared" si="11"/>
        <v>4711.03</v>
      </c>
      <c r="O34" s="34">
        <f t="shared" si="11"/>
        <v>510.86</v>
      </c>
      <c r="P34" s="34">
        <f t="shared" si="11"/>
        <v>882.75</v>
      </c>
      <c r="Q34" s="34">
        <f t="shared" si="11"/>
        <v>1393.6100000000001</v>
      </c>
    </row>
    <row r="36" spans="1:17" x14ac:dyDescent="0.25">
      <c r="B36" s="2" t="s">
        <v>50</v>
      </c>
      <c r="C36" s="2" t="s">
        <v>51</v>
      </c>
    </row>
    <row r="37" spans="1:17" x14ac:dyDescent="0.25">
      <c r="B37" t="s">
        <v>52</v>
      </c>
      <c r="C37" t="s">
        <v>97</v>
      </c>
      <c r="D37" t="s">
        <v>80</v>
      </c>
      <c r="E37">
        <v>5350</v>
      </c>
      <c r="F37">
        <f t="shared" ref="F37:F47" si="12">E37</f>
        <v>5350</v>
      </c>
      <c r="G37" s="15">
        <v>0</v>
      </c>
      <c r="H37">
        <v>588.20000000000005</v>
      </c>
      <c r="I37">
        <v>50.77</v>
      </c>
      <c r="J37" s="15">
        <v>0</v>
      </c>
      <c r="K37" s="15">
        <v>0</v>
      </c>
      <c r="L37" s="15">
        <v>0</v>
      </c>
      <c r="M37">
        <f>SUM(G37:L37)</f>
        <v>638.97</v>
      </c>
      <c r="N37" s="5">
        <f t="shared" ref="N37:N47" si="13">F37-M37</f>
        <v>4711.03</v>
      </c>
      <c r="O37" s="10">
        <v>510.86</v>
      </c>
      <c r="P37" s="10">
        <v>882.75</v>
      </c>
      <c r="Q37" s="35">
        <f t="shared" ref="Q37:Q47" si="14">O37+P37</f>
        <v>1393.6100000000001</v>
      </c>
    </row>
    <row r="38" spans="1:17" x14ac:dyDescent="0.25">
      <c r="B38" t="s">
        <v>53</v>
      </c>
      <c r="C38" t="s">
        <v>100</v>
      </c>
      <c r="D38" t="s">
        <v>80</v>
      </c>
      <c r="E38">
        <v>5350</v>
      </c>
      <c r="F38">
        <f t="shared" si="12"/>
        <v>5350</v>
      </c>
      <c r="G38" s="15">
        <v>0</v>
      </c>
      <c r="H38">
        <v>588.20000000000005</v>
      </c>
      <c r="I38">
        <v>50.77</v>
      </c>
      <c r="J38" s="15">
        <v>0</v>
      </c>
      <c r="K38" s="15">
        <v>0</v>
      </c>
      <c r="L38" s="15">
        <v>0</v>
      </c>
      <c r="M38">
        <f t="shared" ref="M38:M47" si="15">SUM(G38:L38)</f>
        <v>638.97</v>
      </c>
      <c r="N38" s="5">
        <f t="shared" si="13"/>
        <v>4711.03</v>
      </c>
      <c r="O38" s="10">
        <v>510.86</v>
      </c>
      <c r="P38" s="10">
        <v>882.75</v>
      </c>
      <c r="Q38" s="35">
        <f t="shared" si="14"/>
        <v>1393.6100000000001</v>
      </c>
    </row>
    <row r="39" spans="1:17" x14ac:dyDescent="0.25">
      <c r="B39" t="s">
        <v>54</v>
      </c>
      <c r="C39" t="s">
        <v>96</v>
      </c>
      <c r="D39" t="s">
        <v>78</v>
      </c>
      <c r="E39">
        <v>5350</v>
      </c>
      <c r="F39">
        <f t="shared" si="12"/>
        <v>5350</v>
      </c>
      <c r="G39" s="15">
        <v>0</v>
      </c>
      <c r="H39">
        <v>588.20000000000005</v>
      </c>
      <c r="I39">
        <v>50.77</v>
      </c>
      <c r="J39" s="15">
        <v>0</v>
      </c>
      <c r="K39" s="15">
        <v>0</v>
      </c>
      <c r="L39" s="15">
        <v>0</v>
      </c>
      <c r="M39">
        <f t="shared" si="15"/>
        <v>638.97</v>
      </c>
      <c r="N39" s="5">
        <f t="shared" si="13"/>
        <v>4711.03</v>
      </c>
      <c r="O39" s="10">
        <v>510.86</v>
      </c>
      <c r="P39" s="10">
        <v>882.75</v>
      </c>
      <c r="Q39" s="35">
        <f t="shared" si="14"/>
        <v>1393.6100000000001</v>
      </c>
    </row>
    <row r="40" spans="1:17" x14ac:dyDescent="0.25">
      <c r="B40" t="s">
        <v>55</v>
      </c>
      <c r="C40" t="s">
        <v>104</v>
      </c>
      <c r="D40" t="s">
        <v>78</v>
      </c>
      <c r="E40">
        <v>5350</v>
      </c>
      <c r="F40">
        <f t="shared" si="12"/>
        <v>5350</v>
      </c>
      <c r="G40" s="15">
        <v>0</v>
      </c>
      <c r="H40">
        <v>588.20000000000005</v>
      </c>
      <c r="I40">
        <v>50.77</v>
      </c>
      <c r="J40" s="15">
        <v>0</v>
      </c>
      <c r="K40" s="15">
        <v>0</v>
      </c>
      <c r="L40" s="15">
        <v>0</v>
      </c>
      <c r="M40">
        <f t="shared" si="15"/>
        <v>638.97</v>
      </c>
      <c r="N40" s="5">
        <f t="shared" si="13"/>
        <v>4711.03</v>
      </c>
      <c r="O40" s="10">
        <v>510.86</v>
      </c>
      <c r="P40" s="10">
        <v>882.75</v>
      </c>
      <c r="Q40" s="35">
        <f t="shared" si="14"/>
        <v>1393.6100000000001</v>
      </c>
    </row>
    <row r="41" spans="1:17" x14ac:dyDescent="0.25">
      <c r="B41" t="s">
        <v>56</v>
      </c>
      <c r="C41" t="s">
        <v>94</v>
      </c>
      <c r="D41" t="s">
        <v>81</v>
      </c>
      <c r="E41">
        <v>5350</v>
      </c>
      <c r="F41">
        <f t="shared" si="12"/>
        <v>5350</v>
      </c>
      <c r="G41" s="15">
        <v>0</v>
      </c>
      <c r="H41">
        <v>588.20000000000005</v>
      </c>
      <c r="I41">
        <v>50.77</v>
      </c>
      <c r="J41" s="15">
        <v>0</v>
      </c>
      <c r="K41" s="15">
        <v>0</v>
      </c>
      <c r="L41" s="15">
        <v>0</v>
      </c>
      <c r="M41">
        <f t="shared" si="15"/>
        <v>638.97</v>
      </c>
      <c r="N41" s="5">
        <f t="shared" si="13"/>
        <v>4711.03</v>
      </c>
      <c r="O41" s="10">
        <v>510.86</v>
      </c>
      <c r="P41" s="10">
        <v>882.75</v>
      </c>
      <c r="Q41" s="35">
        <f t="shared" si="14"/>
        <v>1393.6100000000001</v>
      </c>
    </row>
    <row r="42" spans="1:17" x14ac:dyDescent="0.25">
      <c r="B42" t="s">
        <v>57</v>
      </c>
      <c r="C42" t="s">
        <v>98</v>
      </c>
      <c r="D42" t="s">
        <v>81</v>
      </c>
      <c r="E42">
        <v>5350</v>
      </c>
      <c r="F42">
        <f t="shared" si="12"/>
        <v>5350</v>
      </c>
      <c r="G42" s="15">
        <v>0</v>
      </c>
      <c r="H42">
        <v>588.20000000000005</v>
      </c>
      <c r="I42">
        <v>50.77</v>
      </c>
      <c r="J42" s="15">
        <v>0</v>
      </c>
      <c r="K42" s="15">
        <v>0</v>
      </c>
      <c r="L42" s="15">
        <v>0</v>
      </c>
      <c r="M42">
        <f t="shared" si="15"/>
        <v>638.97</v>
      </c>
      <c r="N42" s="5">
        <f t="shared" si="13"/>
        <v>4711.03</v>
      </c>
      <c r="O42" s="10">
        <v>510.86</v>
      </c>
      <c r="P42" s="10">
        <v>882.75</v>
      </c>
      <c r="Q42" s="35">
        <f t="shared" si="14"/>
        <v>1393.6100000000001</v>
      </c>
    </row>
    <row r="43" spans="1:17" x14ac:dyDescent="0.25">
      <c r="B43" t="s">
        <v>58</v>
      </c>
      <c r="C43" t="s">
        <v>101</v>
      </c>
      <c r="D43" t="s">
        <v>81</v>
      </c>
      <c r="E43">
        <v>5350</v>
      </c>
      <c r="F43">
        <f t="shared" si="12"/>
        <v>5350</v>
      </c>
      <c r="G43" s="15">
        <v>0</v>
      </c>
      <c r="H43">
        <v>588.20000000000005</v>
      </c>
      <c r="I43">
        <v>50.77</v>
      </c>
      <c r="J43" s="15">
        <v>0</v>
      </c>
      <c r="K43" s="15">
        <v>0</v>
      </c>
      <c r="L43" s="15">
        <v>0</v>
      </c>
      <c r="M43">
        <f t="shared" si="15"/>
        <v>638.97</v>
      </c>
      <c r="N43" s="5">
        <f t="shared" si="13"/>
        <v>4711.03</v>
      </c>
      <c r="O43" s="10">
        <v>510.86</v>
      </c>
      <c r="P43" s="10">
        <v>882.75</v>
      </c>
      <c r="Q43" s="35">
        <f t="shared" si="14"/>
        <v>1393.6100000000001</v>
      </c>
    </row>
    <row r="44" spans="1:17" x14ac:dyDescent="0.25">
      <c r="B44" t="s">
        <v>59</v>
      </c>
      <c r="C44" t="s">
        <v>95</v>
      </c>
      <c r="D44" t="s">
        <v>82</v>
      </c>
      <c r="E44">
        <v>5350</v>
      </c>
      <c r="F44">
        <f t="shared" si="12"/>
        <v>5350</v>
      </c>
      <c r="G44" s="15">
        <v>0</v>
      </c>
      <c r="H44">
        <v>588.20000000000005</v>
      </c>
      <c r="I44">
        <v>50.77</v>
      </c>
      <c r="J44" s="15">
        <v>0</v>
      </c>
      <c r="K44" s="15">
        <v>0</v>
      </c>
      <c r="L44" s="15">
        <v>0</v>
      </c>
      <c r="M44">
        <f t="shared" si="15"/>
        <v>638.97</v>
      </c>
      <c r="N44" s="5">
        <f t="shared" si="13"/>
        <v>4711.03</v>
      </c>
      <c r="O44" s="10">
        <v>510.86</v>
      </c>
      <c r="P44" s="10">
        <v>882.75</v>
      </c>
      <c r="Q44" s="35">
        <f t="shared" si="14"/>
        <v>1393.6100000000001</v>
      </c>
    </row>
    <row r="45" spans="1:17" x14ac:dyDescent="0.25">
      <c r="B45" t="s">
        <v>60</v>
      </c>
      <c r="C45" t="s">
        <v>102</v>
      </c>
      <c r="D45" t="s">
        <v>82</v>
      </c>
      <c r="E45">
        <v>5350</v>
      </c>
      <c r="F45">
        <f t="shared" si="12"/>
        <v>5350</v>
      </c>
      <c r="G45" s="15">
        <v>0</v>
      </c>
      <c r="H45">
        <v>588.20000000000005</v>
      </c>
      <c r="I45">
        <v>50.77</v>
      </c>
      <c r="J45" s="15">
        <v>0</v>
      </c>
      <c r="K45" s="15">
        <v>0</v>
      </c>
      <c r="L45" s="15">
        <v>0</v>
      </c>
      <c r="M45">
        <f t="shared" si="15"/>
        <v>638.97</v>
      </c>
      <c r="N45" s="5">
        <f t="shared" si="13"/>
        <v>4711.03</v>
      </c>
      <c r="O45" s="10">
        <v>510.86</v>
      </c>
      <c r="P45" s="10">
        <v>882.75</v>
      </c>
      <c r="Q45" s="35">
        <f t="shared" si="14"/>
        <v>1393.6100000000001</v>
      </c>
    </row>
    <row r="46" spans="1:17" x14ac:dyDescent="0.25">
      <c r="B46" t="s">
        <v>61</v>
      </c>
      <c r="C46" t="s">
        <v>85</v>
      </c>
      <c r="D46" t="s">
        <v>83</v>
      </c>
      <c r="E46">
        <v>5350</v>
      </c>
      <c r="F46">
        <f t="shared" si="12"/>
        <v>5350</v>
      </c>
      <c r="G46" s="15">
        <v>0</v>
      </c>
      <c r="H46">
        <v>588.20000000000005</v>
      </c>
      <c r="I46">
        <v>50.77</v>
      </c>
      <c r="J46" s="15">
        <v>0</v>
      </c>
      <c r="K46" s="15">
        <v>0</v>
      </c>
      <c r="L46" s="15">
        <v>0</v>
      </c>
      <c r="M46">
        <f t="shared" si="15"/>
        <v>638.97</v>
      </c>
      <c r="N46" s="5">
        <f t="shared" si="13"/>
        <v>4711.03</v>
      </c>
      <c r="O46" s="10">
        <v>510.86</v>
      </c>
      <c r="P46" s="10">
        <v>882.75</v>
      </c>
      <c r="Q46" s="35">
        <f t="shared" si="14"/>
        <v>1393.6100000000001</v>
      </c>
    </row>
    <row r="47" spans="1:17" x14ac:dyDescent="0.25">
      <c r="B47" t="s">
        <v>62</v>
      </c>
      <c r="C47" t="s">
        <v>103</v>
      </c>
      <c r="D47" t="s">
        <v>83</v>
      </c>
      <c r="E47">
        <v>5350</v>
      </c>
      <c r="F47">
        <f t="shared" si="12"/>
        <v>5350</v>
      </c>
      <c r="G47" s="15">
        <v>0</v>
      </c>
      <c r="H47">
        <v>588.20000000000005</v>
      </c>
      <c r="I47">
        <v>50.77</v>
      </c>
      <c r="J47" s="15">
        <v>0</v>
      </c>
      <c r="K47" s="15">
        <v>0</v>
      </c>
      <c r="L47" s="15">
        <v>0</v>
      </c>
      <c r="M47">
        <f t="shared" si="15"/>
        <v>638.97</v>
      </c>
      <c r="N47" s="5">
        <f t="shared" si="13"/>
        <v>4711.03</v>
      </c>
      <c r="O47" s="10">
        <v>510.86</v>
      </c>
      <c r="P47" s="10">
        <v>882.75</v>
      </c>
      <c r="Q47" s="35">
        <f t="shared" si="14"/>
        <v>1393.6100000000001</v>
      </c>
    </row>
    <row r="48" spans="1:17" x14ac:dyDescent="0.25">
      <c r="A48" t="s">
        <v>138</v>
      </c>
      <c r="B48" s="2" t="s">
        <v>26</v>
      </c>
      <c r="E48" s="34">
        <f>SUM(E37:E47)</f>
        <v>58850</v>
      </c>
      <c r="F48" s="34">
        <f t="shared" ref="F48:Q48" si="16">SUM(F37:F47)</f>
        <v>58850</v>
      </c>
      <c r="G48" s="34">
        <f t="shared" si="16"/>
        <v>0</v>
      </c>
      <c r="H48" s="34">
        <f t="shared" si="16"/>
        <v>6470.1999999999989</v>
      </c>
      <c r="I48" s="34">
        <f t="shared" si="16"/>
        <v>558.46999999999991</v>
      </c>
      <c r="J48" s="34">
        <f t="shared" si="16"/>
        <v>0</v>
      </c>
      <c r="K48" s="34">
        <f t="shared" si="16"/>
        <v>0</v>
      </c>
      <c r="L48" s="34">
        <f t="shared" si="16"/>
        <v>0</v>
      </c>
      <c r="M48" s="34">
        <f t="shared" si="16"/>
        <v>7028.6700000000019</v>
      </c>
      <c r="N48" s="34">
        <f t="shared" si="16"/>
        <v>51821.329999999994</v>
      </c>
      <c r="O48" s="34">
        <f t="shared" si="16"/>
        <v>5619.46</v>
      </c>
      <c r="P48" s="34">
        <f t="shared" si="16"/>
        <v>9710.25</v>
      </c>
      <c r="Q48" s="34">
        <f t="shared" si="16"/>
        <v>15329.710000000005</v>
      </c>
    </row>
    <row r="50" spans="1:17" x14ac:dyDescent="0.25">
      <c r="B50" s="2" t="s">
        <v>63</v>
      </c>
      <c r="C50" s="2" t="s">
        <v>64</v>
      </c>
    </row>
    <row r="51" spans="1:17" x14ac:dyDescent="0.25">
      <c r="B51" t="s">
        <v>65</v>
      </c>
      <c r="C51" t="s">
        <v>99</v>
      </c>
      <c r="D51" t="s">
        <v>80</v>
      </c>
      <c r="E51">
        <v>5350</v>
      </c>
      <c r="F51">
        <f>E51</f>
        <v>5350</v>
      </c>
      <c r="G51" s="15">
        <v>0</v>
      </c>
      <c r="H51">
        <v>588.20000000000005</v>
      </c>
      <c r="I51">
        <v>50.77</v>
      </c>
      <c r="J51" s="15">
        <v>0</v>
      </c>
      <c r="K51" s="15">
        <v>0</v>
      </c>
      <c r="L51" s="15">
        <v>0</v>
      </c>
      <c r="M51">
        <f>SUM(G51:L51)</f>
        <v>638.97</v>
      </c>
      <c r="N51" s="5">
        <f>F51-M51</f>
        <v>4711.03</v>
      </c>
      <c r="O51" s="10">
        <v>510.86</v>
      </c>
      <c r="P51" s="10">
        <v>882.75</v>
      </c>
      <c r="Q51" s="35">
        <f t="shared" ref="Q51" si="17">O51+P51</f>
        <v>1393.6100000000001</v>
      </c>
    </row>
    <row r="52" spans="1:17" x14ac:dyDescent="0.25">
      <c r="A52" t="s">
        <v>139</v>
      </c>
      <c r="B52" s="2" t="s">
        <v>26</v>
      </c>
      <c r="E52" s="34">
        <f>E51</f>
        <v>5350</v>
      </c>
      <c r="F52" s="34">
        <f t="shared" ref="F52:Q52" si="18">F51</f>
        <v>5350</v>
      </c>
      <c r="G52" s="34">
        <f t="shared" si="18"/>
        <v>0</v>
      </c>
      <c r="H52" s="34">
        <f t="shared" si="18"/>
        <v>588.20000000000005</v>
      </c>
      <c r="I52" s="34">
        <f t="shared" si="18"/>
        <v>50.77</v>
      </c>
      <c r="J52" s="34">
        <f t="shared" si="18"/>
        <v>0</v>
      </c>
      <c r="K52" s="34">
        <f t="shared" si="18"/>
        <v>0</v>
      </c>
      <c r="L52" s="34">
        <f t="shared" si="18"/>
        <v>0</v>
      </c>
      <c r="M52" s="34">
        <f t="shared" si="18"/>
        <v>638.97</v>
      </c>
      <c r="N52" s="34">
        <f t="shared" si="18"/>
        <v>4711.03</v>
      </c>
      <c r="O52" s="34">
        <f t="shared" si="18"/>
        <v>510.86</v>
      </c>
      <c r="P52" s="34">
        <f t="shared" si="18"/>
        <v>882.75</v>
      </c>
      <c r="Q52" s="34">
        <f t="shared" si="18"/>
        <v>1393.6100000000001</v>
      </c>
    </row>
    <row r="54" spans="1:17" x14ac:dyDescent="0.25">
      <c r="B54" s="2" t="s">
        <v>66</v>
      </c>
    </row>
    <row r="55" spans="1:17" x14ac:dyDescent="0.25">
      <c r="B55" t="s">
        <v>67</v>
      </c>
      <c r="D55" t="s">
        <v>84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f>SUM(G55:L55)</f>
        <v>0</v>
      </c>
      <c r="N55" s="15">
        <f>F55-M55</f>
        <v>0</v>
      </c>
      <c r="O55" s="15">
        <v>0</v>
      </c>
      <c r="P55" s="15">
        <v>0</v>
      </c>
      <c r="Q55" s="15">
        <v>0</v>
      </c>
    </row>
    <row r="56" spans="1:17" x14ac:dyDescent="0.25">
      <c r="B56" s="11" t="s">
        <v>68</v>
      </c>
      <c r="C56" s="11" t="s">
        <v>92</v>
      </c>
      <c r="D56" s="11" t="s">
        <v>7</v>
      </c>
      <c r="E56" s="11">
        <v>2000</v>
      </c>
      <c r="F56" s="11">
        <f>E56</f>
        <v>2000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f t="shared" ref="M56:M59" si="19">SUM(G56:L56)</f>
        <v>0</v>
      </c>
      <c r="N56">
        <f t="shared" ref="N56:N59" si="20">F56-M56</f>
        <v>2000</v>
      </c>
      <c r="O56" s="15">
        <v>0</v>
      </c>
      <c r="P56" s="15">
        <v>0</v>
      </c>
      <c r="Q56" s="15">
        <v>0</v>
      </c>
    </row>
    <row r="57" spans="1:17" x14ac:dyDescent="0.25">
      <c r="B57" t="s">
        <v>69</v>
      </c>
      <c r="D57" t="s">
        <v>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f t="shared" si="19"/>
        <v>0</v>
      </c>
      <c r="N57" s="15">
        <f t="shared" si="20"/>
        <v>0</v>
      </c>
      <c r="O57" s="15">
        <v>0</v>
      </c>
      <c r="P57" s="15">
        <v>0</v>
      </c>
      <c r="Q57" s="15">
        <v>0</v>
      </c>
    </row>
    <row r="58" spans="1:17" x14ac:dyDescent="0.25">
      <c r="B58" t="s">
        <v>70</v>
      </c>
      <c r="D58" t="s">
        <v>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f t="shared" si="19"/>
        <v>0</v>
      </c>
      <c r="N58" s="15">
        <f t="shared" si="20"/>
        <v>0</v>
      </c>
      <c r="O58" s="15">
        <v>0</v>
      </c>
      <c r="P58" s="15">
        <v>0</v>
      </c>
      <c r="Q58" s="15">
        <v>0</v>
      </c>
    </row>
    <row r="59" spans="1:17" x14ac:dyDescent="0.25">
      <c r="B59" t="s">
        <v>71</v>
      </c>
      <c r="D59" t="s">
        <v>7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f t="shared" si="19"/>
        <v>0</v>
      </c>
      <c r="N59" s="15">
        <f t="shared" si="20"/>
        <v>0</v>
      </c>
      <c r="O59" s="15">
        <v>0</v>
      </c>
      <c r="P59" s="15">
        <v>0</v>
      </c>
      <c r="Q59" s="15">
        <v>0</v>
      </c>
    </row>
    <row r="60" spans="1:17" x14ac:dyDescent="0.25">
      <c r="B60" s="2" t="s">
        <v>26</v>
      </c>
      <c r="E60" s="8">
        <f>SUM(E55:E59)</f>
        <v>2000</v>
      </c>
      <c r="F60" s="8">
        <f t="shared" ref="F60:Q60" si="21">SUM(F55:F59)</f>
        <v>2000</v>
      </c>
      <c r="G60" s="8">
        <f t="shared" si="21"/>
        <v>0</v>
      </c>
      <c r="H60" s="8">
        <f t="shared" si="21"/>
        <v>0</v>
      </c>
      <c r="I60" s="8">
        <f t="shared" si="21"/>
        <v>0</v>
      </c>
      <c r="J60" s="8">
        <f t="shared" si="21"/>
        <v>0</v>
      </c>
      <c r="K60" s="8">
        <f t="shared" si="21"/>
        <v>0</v>
      </c>
      <c r="L60" s="8">
        <f t="shared" si="21"/>
        <v>0</v>
      </c>
      <c r="M60" s="8">
        <f t="shared" si="21"/>
        <v>0</v>
      </c>
      <c r="N60" s="8">
        <f t="shared" si="21"/>
        <v>2000</v>
      </c>
      <c r="O60" s="8">
        <f t="shared" si="21"/>
        <v>0</v>
      </c>
      <c r="P60" s="8">
        <f t="shared" si="21"/>
        <v>0</v>
      </c>
      <c r="Q60" s="8">
        <f t="shared" si="21"/>
        <v>0</v>
      </c>
    </row>
    <row r="63" spans="1:17" ht="18.75" x14ac:dyDescent="0.3">
      <c r="D63" s="4" t="s">
        <v>105</v>
      </c>
      <c r="E63" s="9">
        <f>E13+E24+E29+E34+E48+E52+E60</f>
        <v>139404.95000000001</v>
      </c>
      <c r="F63" s="9">
        <f t="shared" ref="F63:Q63" si="22">F13+F24+F29+F34+F48+F52+F60</f>
        <v>139404.95000000001</v>
      </c>
      <c r="G63" s="9">
        <f t="shared" si="22"/>
        <v>0</v>
      </c>
      <c r="H63" s="9">
        <f t="shared" si="22"/>
        <v>17097.66</v>
      </c>
      <c r="I63" s="9">
        <f t="shared" si="22"/>
        <v>1338.2849999999999</v>
      </c>
      <c r="J63" s="9">
        <f t="shared" si="22"/>
        <v>0</v>
      </c>
      <c r="K63" s="9">
        <f t="shared" si="22"/>
        <v>0</v>
      </c>
      <c r="L63" s="9">
        <f t="shared" si="22"/>
        <v>0</v>
      </c>
      <c r="M63" s="9">
        <f t="shared" si="22"/>
        <v>18435.945000000003</v>
      </c>
      <c r="N63" s="9">
        <f t="shared" si="22"/>
        <v>120969.005</v>
      </c>
      <c r="O63" s="9">
        <f t="shared" si="22"/>
        <v>12631.630000000001</v>
      </c>
      <c r="P63" s="9">
        <f t="shared" si="22"/>
        <v>22671.809999999998</v>
      </c>
      <c r="Q63" s="9">
        <f t="shared" si="22"/>
        <v>35303.440000000002</v>
      </c>
    </row>
    <row r="66" spans="3:6" x14ac:dyDescent="0.25">
      <c r="C66" s="33"/>
      <c r="F66" s="1"/>
    </row>
  </sheetData>
  <mergeCells count="1">
    <mergeCell ref="E7:Q7"/>
  </mergeCells>
  <pageMargins left="0.7" right="0.7" top="0.75" bottom="0.75" header="0.3" footer="0.3"/>
  <ignoredErrors>
    <ignoredError sqref="M55 M57:M59 M27 M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6:R61"/>
  <sheetViews>
    <sheetView workbookViewId="0">
      <pane xSplit="4" ySplit="8" topLeftCell="E9" activePane="bottomRight" state="frozen"/>
      <selection activeCell="F58" sqref="F58"/>
      <selection pane="topRight" activeCell="F58" sqref="F58"/>
      <selection pane="bottomLeft" activeCell="F58" sqref="F58"/>
      <selection pane="bottomRight" activeCell="D2" sqref="D2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style="15" customWidth="1"/>
    <col min="6" max="6" width="14.42578125" style="15" customWidth="1"/>
    <col min="7" max="7" width="17.28515625" style="15" customWidth="1"/>
    <col min="8" max="8" width="11.42578125" style="15" customWidth="1"/>
    <col min="9" max="9" width="12.85546875" style="15" customWidth="1"/>
    <col min="10" max="11" width="11.42578125" style="15" customWidth="1"/>
    <col min="12" max="12" width="16" style="15" customWidth="1"/>
    <col min="13" max="13" width="17.42578125" style="15" customWidth="1"/>
    <col min="14" max="14" width="20.140625" style="15" customWidth="1"/>
    <col min="15" max="15" width="16" customWidth="1"/>
    <col min="16" max="16" width="15.5703125" customWidth="1"/>
    <col min="17" max="17" width="19.28515625" customWidth="1"/>
    <col min="18" max="18" width="11.42578125" customWidth="1"/>
  </cols>
  <sheetData>
    <row r="6" spans="1:18" ht="18.75" x14ac:dyDescent="0.25">
      <c r="C6" s="6" t="s">
        <v>112</v>
      </c>
      <c r="D6" s="11"/>
    </row>
    <row r="7" spans="1:18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8" ht="35.25" thickTop="1" thickBot="1" x14ac:dyDescent="0.3">
      <c r="B8" s="47" t="s">
        <v>9</v>
      </c>
      <c r="C8" s="48" t="s">
        <v>10</v>
      </c>
      <c r="D8" s="48" t="s">
        <v>0</v>
      </c>
      <c r="E8" s="49" t="s">
        <v>11</v>
      </c>
      <c r="F8" s="50" t="s">
        <v>113</v>
      </c>
      <c r="G8" s="49" t="s">
        <v>12</v>
      </c>
      <c r="H8" s="49" t="s">
        <v>107</v>
      </c>
      <c r="I8" s="49" t="s">
        <v>13</v>
      </c>
      <c r="J8" s="49" t="s">
        <v>15</v>
      </c>
      <c r="K8" s="49" t="s">
        <v>106</v>
      </c>
      <c r="L8" s="49" t="s">
        <v>16</v>
      </c>
      <c r="M8" s="49" t="s">
        <v>17</v>
      </c>
      <c r="N8" s="49" t="s">
        <v>72</v>
      </c>
      <c r="O8" s="48" t="s">
        <v>8</v>
      </c>
      <c r="P8" s="48" t="s">
        <v>18</v>
      </c>
      <c r="Q8" s="51" t="s">
        <v>73</v>
      </c>
      <c r="R8" s="14"/>
    </row>
    <row r="9" spans="1:18" ht="15.75" thickTop="1" x14ac:dyDescent="0.25">
      <c r="B9" s="2" t="s">
        <v>19</v>
      </c>
      <c r="C9" s="2" t="s">
        <v>20</v>
      </c>
      <c r="D9" s="2"/>
    </row>
    <row r="10" spans="1:18" x14ac:dyDescent="0.25">
      <c r="B10" t="s">
        <v>21</v>
      </c>
      <c r="C10" s="11" t="s">
        <v>22</v>
      </c>
      <c r="D10" t="s">
        <v>25</v>
      </c>
      <c r="E10" s="15">
        <v>16954.95</v>
      </c>
      <c r="F10" s="15">
        <v>565.95000000000005</v>
      </c>
      <c r="G10" s="15">
        <f>E10+F10</f>
        <v>17520.900000000001</v>
      </c>
      <c r="H10" s="15">
        <v>0</v>
      </c>
      <c r="I10" s="15">
        <v>3246.93</v>
      </c>
      <c r="J10" s="15">
        <v>0</v>
      </c>
      <c r="K10" s="15">
        <v>0</v>
      </c>
      <c r="L10" s="15">
        <f>E10*0.105</f>
        <v>1780.2697499999999</v>
      </c>
      <c r="M10" s="15">
        <f>SUM(H10:L10)</f>
        <v>5027.1997499999998</v>
      </c>
      <c r="N10" s="18">
        <f>G10-M10</f>
        <v>12493.700250000002</v>
      </c>
      <c r="O10" s="10">
        <v>1223.77</v>
      </c>
      <c r="P10" s="10">
        <v>2797.56</v>
      </c>
      <c r="Q10" s="35">
        <f>SUM(O10:P10)</f>
        <v>4021.33</v>
      </c>
    </row>
    <row r="11" spans="1:18" x14ac:dyDescent="0.25">
      <c r="B11" t="s">
        <v>23</v>
      </c>
      <c r="C11" s="11" t="s">
        <v>24</v>
      </c>
      <c r="D11" t="s">
        <v>3</v>
      </c>
      <c r="E11" s="15">
        <v>4850</v>
      </c>
      <c r="F11" s="15">
        <v>134.505</v>
      </c>
      <c r="G11" s="15">
        <f t="shared" ref="G11:G12" si="0">E11+F11</f>
        <v>4984.5050000000001</v>
      </c>
      <c r="H11" s="15">
        <v>0</v>
      </c>
      <c r="I11" s="15">
        <v>491.69</v>
      </c>
      <c r="J11" s="15">
        <v>0</v>
      </c>
      <c r="K11" s="15">
        <v>0</v>
      </c>
      <c r="L11" s="15">
        <f t="shared" ref="L11:L12" si="1">E11*0.105</f>
        <v>509.25</v>
      </c>
      <c r="M11" s="15">
        <f>SUM(H11:L11)</f>
        <v>1000.94</v>
      </c>
      <c r="N11" s="18">
        <f>G11-M11</f>
        <v>3983.5650000000001</v>
      </c>
      <c r="O11" s="10">
        <v>480.14</v>
      </c>
      <c r="P11" s="10">
        <v>800.25</v>
      </c>
      <c r="Q11" s="35">
        <f t="shared" ref="Q11:Q12" si="2">SUM(O11:P11)</f>
        <v>1280.3899999999999</v>
      </c>
    </row>
    <row r="12" spans="1:18" x14ac:dyDescent="0.25">
      <c r="B12" t="s">
        <v>41</v>
      </c>
      <c r="C12" s="11" t="s">
        <v>42</v>
      </c>
      <c r="D12" t="s">
        <v>2</v>
      </c>
      <c r="E12" s="15">
        <v>10000</v>
      </c>
      <c r="F12" s="15">
        <v>106.02</v>
      </c>
      <c r="G12" s="15">
        <f t="shared" si="0"/>
        <v>10106.02</v>
      </c>
      <c r="H12" s="15">
        <v>0</v>
      </c>
      <c r="I12" s="15">
        <v>1581.44</v>
      </c>
      <c r="J12" s="15">
        <v>0</v>
      </c>
      <c r="K12" s="15">
        <v>0</v>
      </c>
      <c r="L12" s="15">
        <f t="shared" si="1"/>
        <v>1050</v>
      </c>
      <c r="M12" s="15">
        <f>SUM(H12:L12)</f>
        <v>2631.44</v>
      </c>
      <c r="N12" s="18">
        <f>G12-M12</f>
        <v>7474.58</v>
      </c>
      <c r="O12" s="10">
        <v>796.52</v>
      </c>
      <c r="P12" s="10">
        <v>1650</v>
      </c>
      <c r="Q12" s="35">
        <f t="shared" si="2"/>
        <v>2446.52</v>
      </c>
    </row>
    <row r="13" spans="1:18" x14ac:dyDescent="0.25">
      <c r="A13" t="s">
        <v>135</v>
      </c>
      <c r="B13" s="7" t="s">
        <v>26</v>
      </c>
      <c r="E13" s="34">
        <f>SUM(E10:E12)</f>
        <v>31804.95</v>
      </c>
      <c r="F13" s="34">
        <f>SUM(F10:F12)</f>
        <v>806.47500000000002</v>
      </c>
      <c r="G13" s="34">
        <f>SUM(G10:G12)</f>
        <v>32611.425000000003</v>
      </c>
      <c r="H13" s="34">
        <f t="shared" ref="H13:Q13" si="3">SUM(H10:H12)</f>
        <v>0</v>
      </c>
      <c r="I13" s="34">
        <f t="shared" si="3"/>
        <v>5320.0599999999995</v>
      </c>
      <c r="J13" s="34">
        <f t="shared" si="3"/>
        <v>0</v>
      </c>
      <c r="K13" s="34">
        <f t="shared" si="3"/>
        <v>0</v>
      </c>
      <c r="L13" s="34">
        <f t="shared" si="3"/>
        <v>3339.5197499999999</v>
      </c>
      <c r="M13" s="34">
        <f t="shared" si="3"/>
        <v>8659.5797500000008</v>
      </c>
      <c r="N13" s="34">
        <f t="shared" si="3"/>
        <v>23951.845249999998</v>
      </c>
      <c r="O13" s="34">
        <f t="shared" si="3"/>
        <v>2500.4299999999998</v>
      </c>
      <c r="P13" s="34">
        <f t="shared" si="3"/>
        <v>5247.8099999999995</v>
      </c>
      <c r="Q13" s="34">
        <f t="shared" si="3"/>
        <v>7748.24</v>
      </c>
    </row>
    <row r="15" spans="1:18" x14ac:dyDescent="0.25">
      <c r="B15" s="2" t="s">
        <v>27</v>
      </c>
      <c r="C15" s="2" t="s">
        <v>28</v>
      </c>
    </row>
    <row r="16" spans="1:18" x14ac:dyDescent="0.25">
      <c r="B16" t="s">
        <v>32</v>
      </c>
      <c r="C16" s="11" t="s">
        <v>37</v>
      </c>
      <c r="D16" t="s">
        <v>1</v>
      </c>
      <c r="E16" s="15">
        <v>10000</v>
      </c>
      <c r="F16" s="15">
        <v>106.02</v>
      </c>
      <c r="G16" s="15">
        <f>E16+F16</f>
        <v>10106.02</v>
      </c>
      <c r="H16" s="15">
        <v>0</v>
      </c>
      <c r="I16" s="15">
        <v>1581.44</v>
      </c>
      <c r="J16" s="15">
        <v>0</v>
      </c>
      <c r="K16" s="15">
        <v>0</v>
      </c>
      <c r="L16" s="15">
        <f t="shared" ref="L16:L23" si="4">E16*0.105</f>
        <v>1050</v>
      </c>
      <c r="M16" s="15">
        <f t="shared" ref="M16:M23" si="5">SUM(H16:L16)</f>
        <v>2631.44</v>
      </c>
      <c r="N16" s="18">
        <f t="shared" ref="N16:N23" si="6">G16-M16</f>
        <v>7474.58</v>
      </c>
      <c r="O16" s="10">
        <v>796.52</v>
      </c>
      <c r="P16" s="10">
        <v>1650</v>
      </c>
      <c r="Q16" s="35">
        <f>O16+P16</f>
        <v>2446.52</v>
      </c>
    </row>
    <row r="17" spans="1:17" x14ac:dyDescent="0.25">
      <c r="B17" t="s">
        <v>33</v>
      </c>
      <c r="C17" s="11" t="s">
        <v>38</v>
      </c>
      <c r="D17" t="s">
        <v>74</v>
      </c>
      <c r="E17" s="15">
        <v>5350</v>
      </c>
      <c r="F17" s="19">
        <v>50.77</v>
      </c>
      <c r="G17" s="15">
        <f t="shared" ref="G17:G23" si="7">E17+F17</f>
        <v>5400.77</v>
      </c>
      <c r="H17" s="15">
        <v>0</v>
      </c>
      <c r="I17" s="15">
        <v>588.20000000000005</v>
      </c>
      <c r="J17" s="15">
        <v>0</v>
      </c>
      <c r="K17" s="15">
        <v>0</v>
      </c>
      <c r="L17" s="15">
        <f t="shared" si="4"/>
        <v>561.75</v>
      </c>
      <c r="M17" s="15">
        <f t="shared" si="5"/>
        <v>1149.95</v>
      </c>
      <c r="N17" s="18">
        <f t="shared" si="6"/>
        <v>4250.8200000000006</v>
      </c>
      <c r="O17" s="10">
        <v>510.86</v>
      </c>
      <c r="P17" s="10">
        <v>882.75</v>
      </c>
      <c r="Q17" s="35">
        <f>O17+P17</f>
        <v>1393.6100000000001</v>
      </c>
    </row>
    <row r="18" spans="1:17" x14ac:dyDescent="0.25">
      <c r="B18" t="s">
        <v>34</v>
      </c>
      <c r="C18" t="s">
        <v>90</v>
      </c>
      <c r="D18" t="s">
        <v>75</v>
      </c>
      <c r="E18" s="15">
        <v>0</v>
      </c>
      <c r="F18" s="15">
        <f t="shared" ref="F18" si="8">E18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ref="M18" si="9">SUM(G18:L18)</f>
        <v>0</v>
      </c>
      <c r="N18" s="18">
        <f t="shared" ref="N18" si="10">F18-M18</f>
        <v>0</v>
      </c>
      <c r="O18" s="36">
        <v>0</v>
      </c>
      <c r="P18" s="36">
        <v>0</v>
      </c>
      <c r="Q18" s="35">
        <f>O18+P18</f>
        <v>0</v>
      </c>
    </row>
    <row r="19" spans="1:17" x14ac:dyDescent="0.25">
      <c r="B19" t="s">
        <v>35</v>
      </c>
      <c r="C19" t="s">
        <v>111</v>
      </c>
      <c r="D19" t="s">
        <v>77</v>
      </c>
      <c r="E19" s="15">
        <v>6000</v>
      </c>
      <c r="F19" s="15">
        <v>0</v>
      </c>
      <c r="G19" s="15">
        <f t="shared" si="7"/>
        <v>6000</v>
      </c>
      <c r="H19" s="15">
        <v>0</v>
      </c>
      <c r="I19" s="15">
        <v>727.04</v>
      </c>
      <c r="J19" s="15">
        <v>0</v>
      </c>
      <c r="K19" s="15">
        <v>0</v>
      </c>
      <c r="L19" s="15">
        <f t="shared" si="4"/>
        <v>630</v>
      </c>
      <c r="M19" s="15">
        <f t="shared" si="5"/>
        <v>1357.04</v>
      </c>
      <c r="N19" s="18">
        <f t="shared" si="6"/>
        <v>4642.96</v>
      </c>
      <c r="O19" s="10">
        <v>550.79</v>
      </c>
      <c r="P19" s="10">
        <v>990</v>
      </c>
      <c r="Q19" s="35">
        <f>O19+P19</f>
        <v>1540.79</v>
      </c>
    </row>
    <row r="20" spans="1:17" x14ac:dyDescent="0.25">
      <c r="B20" t="s">
        <v>36</v>
      </c>
      <c r="C20" t="s">
        <v>86</v>
      </c>
      <c r="D20" t="s">
        <v>5</v>
      </c>
      <c r="E20" s="15">
        <v>5000</v>
      </c>
      <c r="F20" s="15">
        <v>139.83000000000001</v>
      </c>
      <c r="G20" s="15">
        <f t="shared" si="7"/>
        <v>5139.83</v>
      </c>
      <c r="H20" s="15">
        <v>0</v>
      </c>
      <c r="I20" s="15">
        <v>518.57000000000005</v>
      </c>
      <c r="J20" s="15">
        <v>0</v>
      </c>
      <c r="K20" s="15">
        <v>0</v>
      </c>
      <c r="L20" s="15">
        <f t="shared" si="4"/>
        <v>525</v>
      </c>
      <c r="M20" s="15">
        <f t="shared" si="5"/>
        <v>1043.5700000000002</v>
      </c>
      <c r="N20" s="18">
        <f t="shared" si="6"/>
        <v>4096.26</v>
      </c>
      <c r="O20" s="10">
        <v>489.36</v>
      </c>
      <c r="P20" s="10">
        <v>825</v>
      </c>
      <c r="Q20" s="35">
        <f>O20+P20</f>
        <v>1314.3600000000001</v>
      </c>
    </row>
    <row r="21" spans="1:17" x14ac:dyDescent="0.25">
      <c r="B21" t="s">
        <v>115</v>
      </c>
      <c r="C21" t="s">
        <v>87</v>
      </c>
      <c r="D21" t="s">
        <v>39</v>
      </c>
      <c r="E21" s="15">
        <v>4500</v>
      </c>
      <c r="F21" s="15">
        <v>122.01</v>
      </c>
      <c r="G21" s="15">
        <f t="shared" si="7"/>
        <v>4622.01</v>
      </c>
      <c r="H21" s="15">
        <v>0</v>
      </c>
      <c r="I21" s="15">
        <v>428.97</v>
      </c>
      <c r="J21" s="15">
        <v>0</v>
      </c>
      <c r="K21" s="15">
        <v>0</v>
      </c>
      <c r="L21" s="15">
        <f t="shared" si="4"/>
        <v>472.5</v>
      </c>
      <c r="M21" s="15">
        <f t="shared" si="5"/>
        <v>901.47</v>
      </c>
      <c r="N21" s="18">
        <f t="shared" si="6"/>
        <v>3720.54</v>
      </c>
      <c r="O21" s="10">
        <v>458.64</v>
      </c>
      <c r="P21" s="10">
        <v>742.5</v>
      </c>
      <c r="Q21" s="35">
        <f t="shared" ref="Q21:Q23" si="11">O21+P21</f>
        <v>1201.1399999999999</v>
      </c>
    </row>
    <row r="22" spans="1:17" x14ac:dyDescent="0.25">
      <c r="B22" t="s">
        <v>116</v>
      </c>
      <c r="C22" t="s">
        <v>89</v>
      </c>
      <c r="D22" t="s">
        <v>4</v>
      </c>
      <c r="E22" s="15">
        <v>2700</v>
      </c>
      <c r="F22" s="15">
        <v>57.87</v>
      </c>
      <c r="G22" s="15">
        <f t="shared" si="7"/>
        <v>2757.87</v>
      </c>
      <c r="H22" s="15">
        <v>0</v>
      </c>
      <c r="I22" s="15">
        <v>188.33</v>
      </c>
      <c r="J22" s="15">
        <v>0</v>
      </c>
      <c r="K22" s="15">
        <v>0</v>
      </c>
      <c r="L22" s="15">
        <f t="shared" si="4"/>
        <v>283.5</v>
      </c>
      <c r="M22" s="15">
        <f t="shared" si="5"/>
        <v>471.83000000000004</v>
      </c>
      <c r="N22" s="18">
        <f t="shared" si="6"/>
        <v>2286.04</v>
      </c>
      <c r="O22" s="10">
        <v>348.07</v>
      </c>
      <c r="P22" s="10">
        <v>445.5</v>
      </c>
      <c r="Q22" s="35">
        <f t="shared" si="11"/>
        <v>793.56999999999994</v>
      </c>
    </row>
    <row r="23" spans="1:17" x14ac:dyDescent="0.25">
      <c r="B23" t="s">
        <v>117</v>
      </c>
      <c r="C23" t="s">
        <v>88</v>
      </c>
      <c r="D23" t="s">
        <v>40</v>
      </c>
      <c r="E23" s="15">
        <v>3150</v>
      </c>
      <c r="F23" s="15">
        <v>73.92</v>
      </c>
      <c r="G23" s="15">
        <f t="shared" si="7"/>
        <v>3223.92</v>
      </c>
      <c r="H23" s="15">
        <v>0</v>
      </c>
      <c r="I23" s="15">
        <v>237.29</v>
      </c>
      <c r="J23" s="15">
        <v>0</v>
      </c>
      <c r="K23" s="15">
        <v>0</v>
      </c>
      <c r="L23" s="15">
        <f t="shared" si="4"/>
        <v>330.75</v>
      </c>
      <c r="M23" s="15">
        <f t="shared" si="5"/>
        <v>568.04</v>
      </c>
      <c r="N23" s="18">
        <f t="shared" si="6"/>
        <v>2655.88</v>
      </c>
      <c r="O23" s="10">
        <v>375.71</v>
      </c>
      <c r="P23" s="10">
        <v>519.75</v>
      </c>
      <c r="Q23" s="35">
        <f t="shared" si="11"/>
        <v>895.46</v>
      </c>
    </row>
    <row r="24" spans="1:17" x14ac:dyDescent="0.25">
      <c r="A24" t="s">
        <v>136</v>
      </c>
      <c r="B24" s="2" t="s">
        <v>26</v>
      </c>
      <c r="E24" s="34">
        <f t="shared" ref="E24:Q24" si="12">SUM(E16:E23)</f>
        <v>36700</v>
      </c>
      <c r="F24" s="34">
        <f t="shared" si="12"/>
        <v>550.41999999999996</v>
      </c>
      <c r="G24" s="34">
        <f t="shared" si="12"/>
        <v>37250.420000000006</v>
      </c>
      <c r="H24" s="34">
        <f t="shared" si="12"/>
        <v>0</v>
      </c>
      <c r="I24" s="34">
        <f t="shared" si="12"/>
        <v>4269.84</v>
      </c>
      <c r="J24" s="34">
        <f t="shared" si="12"/>
        <v>0</v>
      </c>
      <c r="K24" s="34">
        <f t="shared" si="12"/>
        <v>0</v>
      </c>
      <c r="L24" s="34">
        <f t="shared" si="12"/>
        <v>3853.5</v>
      </c>
      <c r="M24" s="34">
        <f t="shared" si="12"/>
        <v>8123.34</v>
      </c>
      <c r="N24" s="34">
        <f t="shared" si="12"/>
        <v>29127.080000000005</v>
      </c>
      <c r="O24" s="34">
        <f t="shared" si="12"/>
        <v>3529.9500000000003</v>
      </c>
      <c r="P24" s="34">
        <f t="shared" si="12"/>
        <v>6055.5</v>
      </c>
      <c r="Q24" s="34">
        <f t="shared" si="12"/>
        <v>9585.4500000000007</v>
      </c>
    </row>
    <row r="25" spans="1:17" x14ac:dyDescent="0.25">
      <c r="B25" s="2"/>
    </row>
    <row r="26" spans="1:17" x14ac:dyDescent="0.25">
      <c r="B26" s="2" t="s">
        <v>43</v>
      </c>
      <c r="C26" s="2" t="s">
        <v>44</v>
      </c>
    </row>
    <row r="27" spans="1:17" x14ac:dyDescent="0.25">
      <c r="B27" t="s">
        <v>118</v>
      </c>
      <c r="C27" t="s">
        <v>90</v>
      </c>
      <c r="D27" t="s">
        <v>6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8">
        <v>0</v>
      </c>
      <c r="O27" s="36">
        <v>0</v>
      </c>
      <c r="P27" s="36">
        <v>0</v>
      </c>
      <c r="Q27" s="35">
        <v>0</v>
      </c>
    </row>
    <row r="28" spans="1:17" x14ac:dyDescent="0.25">
      <c r="B28" t="s">
        <v>119</v>
      </c>
      <c r="C28" t="s">
        <v>91</v>
      </c>
      <c r="D28" t="s">
        <v>76</v>
      </c>
      <c r="E28" s="15">
        <v>5350</v>
      </c>
      <c r="F28" s="15">
        <v>50.77</v>
      </c>
      <c r="G28" s="15">
        <f>E28+F28</f>
        <v>5400.77</v>
      </c>
      <c r="H28" s="15">
        <v>0</v>
      </c>
      <c r="I28" s="15">
        <v>588.20000000000005</v>
      </c>
      <c r="J28" s="15">
        <v>0</v>
      </c>
      <c r="K28" s="15">
        <v>0</v>
      </c>
      <c r="L28" s="15">
        <f t="shared" ref="L28" si="13">E28*0.105</f>
        <v>561.75</v>
      </c>
      <c r="M28" s="15">
        <f>SUM(H28:L28)</f>
        <v>1149.95</v>
      </c>
      <c r="N28" s="18">
        <f>G28-M28</f>
        <v>4250.8200000000006</v>
      </c>
      <c r="O28" s="10">
        <v>510.86</v>
      </c>
      <c r="P28" s="10">
        <v>882.75</v>
      </c>
      <c r="Q28" s="35">
        <f>O28+P28</f>
        <v>1393.6100000000001</v>
      </c>
    </row>
    <row r="29" spans="1:17" x14ac:dyDescent="0.25">
      <c r="A29" t="s">
        <v>134</v>
      </c>
      <c r="B29" s="2" t="s">
        <v>26</v>
      </c>
      <c r="E29" s="34">
        <f>SUM(E27:E28)</f>
        <v>5350</v>
      </c>
      <c r="F29" s="34">
        <f>F28</f>
        <v>50.77</v>
      </c>
      <c r="G29" s="34">
        <f>SUM(G27:G28)</f>
        <v>5400.77</v>
      </c>
      <c r="H29" s="34">
        <f t="shared" ref="H29:Q29" si="14">SUM(H27:H28)</f>
        <v>0</v>
      </c>
      <c r="I29" s="34">
        <f t="shared" si="14"/>
        <v>588.20000000000005</v>
      </c>
      <c r="J29" s="34">
        <f t="shared" si="14"/>
        <v>0</v>
      </c>
      <c r="K29" s="34">
        <f t="shared" si="14"/>
        <v>0</v>
      </c>
      <c r="L29" s="34">
        <f t="shared" si="14"/>
        <v>561.75</v>
      </c>
      <c r="M29" s="34">
        <f t="shared" si="14"/>
        <v>1149.95</v>
      </c>
      <c r="N29" s="34">
        <f t="shared" si="14"/>
        <v>4250.8200000000006</v>
      </c>
      <c r="O29" s="34">
        <f t="shared" si="14"/>
        <v>510.86</v>
      </c>
      <c r="P29" s="34">
        <f t="shared" si="14"/>
        <v>882.75</v>
      </c>
      <c r="Q29" s="34">
        <f t="shared" si="14"/>
        <v>1393.6100000000001</v>
      </c>
    </row>
    <row r="31" spans="1:17" x14ac:dyDescent="0.25">
      <c r="B31" s="2" t="s">
        <v>50</v>
      </c>
      <c r="C31" s="2" t="s">
        <v>47</v>
      </c>
    </row>
    <row r="32" spans="1:17" x14ac:dyDescent="0.25">
      <c r="B32" t="s">
        <v>120</v>
      </c>
      <c r="C32" t="s">
        <v>93</v>
      </c>
      <c r="D32" t="s">
        <v>78</v>
      </c>
      <c r="E32" s="15">
        <v>5350</v>
      </c>
      <c r="F32" s="15">
        <v>152.31</v>
      </c>
      <c r="G32" s="15">
        <f>E32+F32</f>
        <v>5502.31</v>
      </c>
      <c r="H32" s="15">
        <v>0</v>
      </c>
      <c r="I32" s="15">
        <v>588.20000000000005</v>
      </c>
      <c r="J32" s="15">
        <v>0</v>
      </c>
      <c r="K32" s="15">
        <v>0</v>
      </c>
      <c r="L32" s="15">
        <f>E32*0.105</f>
        <v>561.75</v>
      </c>
      <c r="M32" s="15">
        <f>SUM(H32:L32)</f>
        <v>1149.95</v>
      </c>
      <c r="N32" s="18">
        <f>G32-M32</f>
        <v>4352.3600000000006</v>
      </c>
      <c r="O32" s="10">
        <v>510.86</v>
      </c>
      <c r="P32" s="10">
        <v>882.75</v>
      </c>
      <c r="Q32" s="35">
        <f>O32+P32</f>
        <v>1393.6100000000001</v>
      </c>
    </row>
    <row r="33" spans="1:17" x14ac:dyDescent="0.25">
      <c r="B33" t="s">
        <v>121</v>
      </c>
      <c r="C33" t="s">
        <v>114</v>
      </c>
      <c r="D33" t="s">
        <v>79</v>
      </c>
      <c r="E33" s="15">
        <v>5350</v>
      </c>
      <c r="F33" s="15">
        <v>0</v>
      </c>
      <c r="G33" s="15">
        <f>E33+F33</f>
        <v>5350</v>
      </c>
      <c r="H33" s="15">
        <v>0</v>
      </c>
      <c r="I33" s="15">
        <v>588.20000000000005</v>
      </c>
      <c r="J33" s="15">
        <v>0</v>
      </c>
      <c r="K33" s="15">
        <v>0</v>
      </c>
      <c r="L33" s="15">
        <f>E33*0.105</f>
        <v>561.75</v>
      </c>
      <c r="M33" s="15">
        <f>SUM(H33:L33)</f>
        <v>1149.95</v>
      </c>
      <c r="N33" s="18">
        <f>G33-M33</f>
        <v>4200.05</v>
      </c>
      <c r="O33" s="36">
        <v>0</v>
      </c>
      <c r="P33" s="36">
        <v>0</v>
      </c>
      <c r="Q33" s="35">
        <v>0</v>
      </c>
    </row>
    <row r="34" spans="1:17" x14ac:dyDescent="0.25">
      <c r="A34" t="s">
        <v>137</v>
      </c>
      <c r="B34" s="2" t="s">
        <v>26</v>
      </c>
      <c r="E34" s="34">
        <f>SUM(E32:E33)</f>
        <v>10700</v>
      </c>
      <c r="F34" s="34">
        <f>SUM(F32:F33)</f>
        <v>152.31</v>
      </c>
      <c r="G34" s="34">
        <f>SUM(G32:G33)</f>
        <v>10852.310000000001</v>
      </c>
      <c r="H34" s="34">
        <f t="shared" ref="H34:Q34" si="15">SUM(H32:H33)</f>
        <v>0</v>
      </c>
      <c r="I34" s="34">
        <f t="shared" si="15"/>
        <v>1176.4000000000001</v>
      </c>
      <c r="J34" s="34">
        <f t="shared" si="15"/>
        <v>0</v>
      </c>
      <c r="K34" s="34">
        <f t="shared" si="15"/>
        <v>0</v>
      </c>
      <c r="L34" s="34">
        <f t="shared" si="15"/>
        <v>1123.5</v>
      </c>
      <c r="M34" s="34">
        <f t="shared" si="15"/>
        <v>2299.9</v>
      </c>
      <c r="N34" s="34">
        <f t="shared" si="15"/>
        <v>8552.41</v>
      </c>
      <c r="O34" s="34">
        <f t="shared" si="15"/>
        <v>510.86</v>
      </c>
      <c r="P34" s="34">
        <f t="shared" si="15"/>
        <v>882.75</v>
      </c>
      <c r="Q34" s="34">
        <f t="shared" si="15"/>
        <v>1393.6100000000001</v>
      </c>
    </row>
    <row r="36" spans="1:17" x14ac:dyDescent="0.25">
      <c r="B36" s="2" t="s">
        <v>63</v>
      </c>
      <c r="C36" s="2" t="s">
        <v>51</v>
      </c>
    </row>
    <row r="37" spans="1:17" x14ac:dyDescent="0.25">
      <c r="B37" t="s">
        <v>122</v>
      </c>
      <c r="C37" t="s">
        <v>97</v>
      </c>
      <c r="D37" t="s">
        <v>80</v>
      </c>
      <c r="E37" s="15">
        <v>5350</v>
      </c>
      <c r="F37" s="15">
        <v>152.31</v>
      </c>
      <c r="G37" s="15">
        <f>E37+F37</f>
        <v>5502.31</v>
      </c>
      <c r="H37" s="15">
        <v>0</v>
      </c>
      <c r="I37" s="15">
        <v>588.20000000000005</v>
      </c>
      <c r="J37" s="15">
        <v>0</v>
      </c>
      <c r="K37" s="15">
        <v>0</v>
      </c>
      <c r="L37" s="15">
        <f>E37*0.105</f>
        <v>561.75</v>
      </c>
      <c r="M37" s="15">
        <f t="shared" ref="M37:M47" si="16">SUM(H37:L37)</f>
        <v>1149.95</v>
      </c>
      <c r="N37" s="18">
        <f t="shared" ref="N37:N47" si="17">G37-M37</f>
        <v>4352.3600000000006</v>
      </c>
      <c r="O37" s="10">
        <v>510.86</v>
      </c>
      <c r="P37" s="10">
        <v>882.75</v>
      </c>
      <c r="Q37" s="35">
        <f t="shared" ref="Q37:Q47" si="18">O37+P37</f>
        <v>1393.6100000000001</v>
      </c>
    </row>
    <row r="38" spans="1:17" x14ac:dyDescent="0.25">
      <c r="B38" t="s">
        <v>123</v>
      </c>
      <c r="C38" t="s">
        <v>100</v>
      </c>
      <c r="D38" t="s">
        <v>80</v>
      </c>
      <c r="E38" s="15">
        <v>5350</v>
      </c>
      <c r="F38" s="15">
        <v>152.31</v>
      </c>
      <c r="G38" s="15">
        <f t="shared" ref="G38:G47" si="19">E38+F38</f>
        <v>5502.31</v>
      </c>
      <c r="H38" s="15">
        <v>0</v>
      </c>
      <c r="I38" s="15">
        <v>588.20000000000005</v>
      </c>
      <c r="J38" s="15">
        <v>0</v>
      </c>
      <c r="K38" s="15">
        <v>0</v>
      </c>
      <c r="L38" s="15">
        <f t="shared" ref="L38:L47" si="20">E38*0.105</f>
        <v>561.75</v>
      </c>
      <c r="M38" s="15">
        <f t="shared" si="16"/>
        <v>1149.95</v>
      </c>
      <c r="N38" s="18">
        <f t="shared" si="17"/>
        <v>4352.3600000000006</v>
      </c>
      <c r="O38" s="10">
        <v>510.86</v>
      </c>
      <c r="P38" s="10">
        <v>882.75</v>
      </c>
      <c r="Q38" s="35">
        <f t="shared" si="18"/>
        <v>1393.6100000000001</v>
      </c>
    </row>
    <row r="39" spans="1:17" x14ac:dyDescent="0.25">
      <c r="B39" t="s">
        <v>124</v>
      </c>
      <c r="C39" t="s">
        <v>96</v>
      </c>
      <c r="D39" t="s">
        <v>78</v>
      </c>
      <c r="E39" s="15">
        <v>5350</v>
      </c>
      <c r="F39" s="15">
        <v>152.31</v>
      </c>
      <c r="G39" s="15">
        <f t="shared" si="19"/>
        <v>5502.31</v>
      </c>
      <c r="H39" s="15">
        <v>0</v>
      </c>
      <c r="I39" s="15">
        <v>588.20000000000005</v>
      </c>
      <c r="J39" s="15">
        <v>0</v>
      </c>
      <c r="K39" s="15">
        <v>0</v>
      </c>
      <c r="L39" s="15">
        <f t="shared" si="20"/>
        <v>561.75</v>
      </c>
      <c r="M39" s="15">
        <f t="shared" si="16"/>
        <v>1149.95</v>
      </c>
      <c r="N39" s="18">
        <f t="shared" si="17"/>
        <v>4352.3600000000006</v>
      </c>
      <c r="O39" s="10">
        <v>510.86</v>
      </c>
      <c r="P39" s="10">
        <v>882.75</v>
      </c>
      <c r="Q39" s="35">
        <f t="shared" si="18"/>
        <v>1393.6100000000001</v>
      </c>
    </row>
    <row r="40" spans="1:17" x14ac:dyDescent="0.25">
      <c r="B40" t="s">
        <v>125</v>
      </c>
      <c r="C40" t="s">
        <v>104</v>
      </c>
      <c r="D40" t="s">
        <v>78</v>
      </c>
      <c r="E40" s="15">
        <v>5350</v>
      </c>
      <c r="F40" s="15">
        <v>152.31</v>
      </c>
      <c r="G40" s="15">
        <f t="shared" si="19"/>
        <v>5502.31</v>
      </c>
      <c r="H40" s="15">
        <v>0</v>
      </c>
      <c r="I40" s="15">
        <v>588.20000000000005</v>
      </c>
      <c r="J40" s="15">
        <v>0</v>
      </c>
      <c r="K40" s="15">
        <v>0</v>
      </c>
      <c r="L40" s="15">
        <f t="shared" si="20"/>
        <v>561.75</v>
      </c>
      <c r="M40" s="15">
        <f t="shared" si="16"/>
        <v>1149.95</v>
      </c>
      <c r="N40" s="18">
        <f t="shared" si="17"/>
        <v>4352.3600000000006</v>
      </c>
      <c r="O40" s="10">
        <v>510.86</v>
      </c>
      <c r="P40" s="10">
        <v>882.75</v>
      </c>
      <c r="Q40" s="35">
        <f t="shared" si="18"/>
        <v>1393.6100000000001</v>
      </c>
    </row>
    <row r="41" spans="1:17" x14ac:dyDescent="0.25">
      <c r="B41" t="s">
        <v>126</v>
      </c>
      <c r="C41" t="s">
        <v>94</v>
      </c>
      <c r="D41" t="s">
        <v>81</v>
      </c>
      <c r="E41" s="15">
        <v>5350</v>
      </c>
      <c r="F41" s="15">
        <v>152.31</v>
      </c>
      <c r="G41" s="15">
        <f t="shared" si="19"/>
        <v>5502.31</v>
      </c>
      <c r="H41" s="15">
        <v>0</v>
      </c>
      <c r="I41" s="15">
        <v>588.20000000000005</v>
      </c>
      <c r="J41" s="15">
        <v>0</v>
      </c>
      <c r="K41" s="15">
        <v>0</v>
      </c>
      <c r="L41" s="15">
        <f t="shared" si="20"/>
        <v>561.75</v>
      </c>
      <c r="M41" s="15">
        <f t="shared" si="16"/>
        <v>1149.95</v>
      </c>
      <c r="N41" s="18">
        <f t="shared" si="17"/>
        <v>4352.3600000000006</v>
      </c>
      <c r="O41" s="10">
        <v>510.86</v>
      </c>
      <c r="P41" s="10">
        <v>882.75</v>
      </c>
      <c r="Q41" s="35">
        <f t="shared" si="18"/>
        <v>1393.6100000000001</v>
      </c>
    </row>
    <row r="42" spans="1:17" x14ac:dyDescent="0.25">
      <c r="B42" t="s">
        <v>127</v>
      </c>
      <c r="C42" t="s">
        <v>98</v>
      </c>
      <c r="D42" t="s">
        <v>81</v>
      </c>
      <c r="E42" s="15">
        <v>5350</v>
      </c>
      <c r="F42" s="15">
        <v>152.31</v>
      </c>
      <c r="G42" s="15">
        <f t="shared" si="19"/>
        <v>5502.31</v>
      </c>
      <c r="H42" s="15">
        <v>0</v>
      </c>
      <c r="I42" s="15">
        <v>588.20000000000005</v>
      </c>
      <c r="J42" s="15">
        <v>0</v>
      </c>
      <c r="K42" s="15">
        <v>0</v>
      </c>
      <c r="L42" s="15">
        <f t="shared" si="20"/>
        <v>561.75</v>
      </c>
      <c r="M42" s="15">
        <f t="shared" si="16"/>
        <v>1149.95</v>
      </c>
      <c r="N42" s="18">
        <f t="shared" si="17"/>
        <v>4352.3600000000006</v>
      </c>
      <c r="O42" s="10">
        <v>510.86</v>
      </c>
      <c r="P42" s="10">
        <v>882.75</v>
      </c>
      <c r="Q42" s="35">
        <f t="shared" si="18"/>
        <v>1393.6100000000001</v>
      </c>
    </row>
    <row r="43" spans="1:17" x14ac:dyDescent="0.25">
      <c r="B43" t="s">
        <v>128</v>
      </c>
      <c r="C43" t="s">
        <v>101</v>
      </c>
      <c r="D43" t="s">
        <v>81</v>
      </c>
      <c r="E43" s="15">
        <v>5350</v>
      </c>
      <c r="F43" s="15">
        <v>152.31</v>
      </c>
      <c r="G43" s="15">
        <f t="shared" si="19"/>
        <v>5502.31</v>
      </c>
      <c r="H43" s="15">
        <v>0</v>
      </c>
      <c r="I43" s="15">
        <v>588.20000000000005</v>
      </c>
      <c r="J43" s="15">
        <v>0</v>
      </c>
      <c r="K43" s="15">
        <v>0</v>
      </c>
      <c r="L43" s="15">
        <f t="shared" si="20"/>
        <v>561.75</v>
      </c>
      <c r="M43" s="15">
        <f t="shared" si="16"/>
        <v>1149.95</v>
      </c>
      <c r="N43" s="18">
        <f t="shared" si="17"/>
        <v>4352.3600000000006</v>
      </c>
      <c r="O43" s="10">
        <v>510.86</v>
      </c>
      <c r="P43" s="10">
        <v>882.75</v>
      </c>
      <c r="Q43" s="35">
        <f t="shared" si="18"/>
        <v>1393.6100000000001</v>
      </c>
    </row>
    <row r="44" spans="1:17" x14ac:dyDescent="0.25">
      <c r="B44" t="s">
        <v>129</v>
      </c>
      <c r="C44" t="s">
        <v>95</v>
      </c>
      <c r="D44" t="s">
        <v>82</v>
      </c>
      <c r="E44" s="15">
        <v>5350</v>
      </c>
      <c r="F44" s="15">
        <v>152.31</v>
      </c>
      <c r="G44" s="15">
        <f t="shared" si="19"/>
        <v>5502.31</v>
      </c>
      <c r="H44" s="15">
        <v>0</v>
      </c>
      <c r="I44" s="15">
        <v>588.20000000000005</v>
      </c>
      <c r="J44" s="15">
        <v>0</v>
      </c>
      <c r="K44" s="15">
        <v>0</v>
      </c>
      <c r="L44" s="15">
        <f t="shared" si="20"/>
        <v>561.75</v>
      </c>
      <c r="M44" s="15">
        <f t="shared" si="16"/>
        <v>1149.95</v>
      </c>
      <c r="N44" s="18">
        <f t="shared" si="17"/>
        <v>4352.3600000000006</v>
      </c>
      <c r="O44" s="10">
        <v>510.86</v>
      </c>
      <c r="P44" s="10">
        <v>882.75</v>
      </c>
      <c r="Q44" s="35">
        <f t="shared" si="18"/>
        <v>1393.6100000000001</v>
      </c>
    </row>
    <row r="45" spans="1:17" x14ac:dyDescent="0.25">
      <c r="B45" t="s">
        <v>130</v>
      </c>
      <c r="C45" t="s">
        <v>102</v>
      </c>
      <c r="D45" t="s">
        <v>82</v>
      </c>
      <c r="E45" s="15">
        <v>5350</v>
      </c>
      <c r="F45" s="15">
        <v>152.31</v>
      </c>
      <c r="G45" s="15">
        <f t="shared" si="19"/>
        <v>5502.31</v>
      </c>
      <c r="H45" s="15">
        <v>0</v>
      </c>
      <c r="I45" s="15">
        <v>588.20000000000005</v>
      </c>
      <c r="J45" s="15">
        <v>0</v>
      </c>
      <c r="K45" s="15">
        <v>0</v>
      </c>
      <c r="L45" s="15">
        <f t="shared" si="20"/>
        <v>561.75</v>
      </c>
      <c r="M45" s="15">
        <f t="shared" si="16"/>
        <v>1149.95</v>
      </c>
      <c r="N45" s="18">
        <f t="shared" si="17"/>
        <v>4352.3600000000006</v>
      </c>
      <c r="O45" s="10">
        <v>510.86</v>
      </c>
      <c r="P45" s="10">
        <v>882.75</v>
      </c>
      <c r="Q45" s="35">
        <f t="shared" si="18"/>
        <v>1393.6100000000001</v>
      </c>
    </row>
    <row r="46" spans="1:17" x14ac:dyDescent="0.25">
      <c r="B46" t="s">
        <v>131</v>
      </c>
      <c r="C46" t="s">
        <v>85</v>
      </c>
      <c r="D46" t="s">
        <v>83</v>
      </c>
      <c r="E46" s="15">
        <v>5350</v>
      </c>
      <c r="F46" s="15">
        <v>152.31</v>
      </c>
      <c r="G46" s="15">
        <f t="shared" si="19"/>
        <v>5502.31</v>
      </c>
      <c r="H46" s="15">
        <v>0</v>
      </c>
      <c r="I46" s="15">
        <v>588.20000000000005</v>
      </c>
      <c r="J46" s="15">
        <v>0</v>
      </c>
      <c r="K46" s="15">
        <v>0</v>
      </c>
      <c r="L46" s="15">
        <f t="shared" si="20"/>
        <v>561.75</v>
      </c>
      <c r="M46" s="15">
        <f t="shared" si="16"/>
        <v>1149.95</v>
      </c>
      <c r="N46" s="18">
        <f t="shared" si="17"/>
        <v>4352.3600000000006</v>
      </c>
      <c r="O46" s="10">
        <v>510.86</v>
      </c>
      <c r="P46" s="10">
        <v>882.75</v>
      </c>
      <c r="Q46" s="35">
        <f t="shared" si="18"/>
        <v>1393.6100000000001</v>
      </c>
    </row>
    <row r="47" spans="1:17" x14ac:dyDescent="0.25">
      <c r="B47" t="s">
        <v>132</v>
      </c>
      <c r="C47" t="s">
        <v>103</v>
      </c>
      <c r="D47" t="s">
        <v>83</v>
      </c>
      <c r="E47" s="15">
        <v>5350</v>
      </c>
      <c r="F47" s="15">
        <v>152.31</v>
      </c>
      <c r="G47" s="15">
        <f t="shared" si="19"/>
        <v>5502.31</v>
      </c>
      <c r="H47" s="15">
        <v>0</v>
      </c>
      <c r="I47" s="15">
        <v>588.20000000000005</v>
      </c>
      <c r="J47" s="15">
        <v>0</v>
      </c>
      <c r="K47" s="15">
        <v>0</v>
      </c>
      <c r="L47" s="15">
        <f t="shared" si="20"/>
        <v>561.75</v>
      </c>
      <c r="M47" s="15">
        <f t="shared" si="16"/>
        <v>1149.95</v>
      </c>
      <c r="N47" s="18">
        <f t="shared" si="17"/>
        <v>4352.3600000000006</v>
      </c>
      <c r="O47" s="10">
        <v>510.86</v>
      </c>
      <c r="P47" s="10">
        <v>882.75</v>
      </c>
      <c r="Q47" s="35">
        <f t="shared" si="18"/>
        <v>1393.6100000000001</v>
      </c>
    </row>
    <row r="48" spans="1:17" x14ac:dyDescent="0.25">
      <c r="A48" t="s">
        <v>138</v>
      </c>
      <c r="B48" s="2" t="s">
        <v>26</v>
      </c>
      <c r="E48" s="34">
        <f>SUM(E37:E47)</f>
        <v>58850</v>
      </c>
      <c r="F48" s="34">
        <f>SUM(F37:F47)</f>
        <v>1675.4099999999996</v>
      </c>
      <c r="G48" s="34">
        <f>SUM(G37:G47)</f>
        <v>60525.409999999989</v>
      </c>
      <c r="H48" s="34">
        <f t="shared" ref="H48:Q48" si="21">SUM(H37:H47)</f>
        <v>0</v>
      </c>
      <c r="I48" s="34">
        <f t="shared" si="21"/>
        <v>6470.1999999999989</v>
      </c>
      <c r="J48" s="34">
        <f t="shared" si="21"/>
        <v>0</v>
      </c>
      <c r="K48" s="34">
        <f t="shared" si="21"/>
        <v>0</v>
      </c>
      <c r="L48" s="34">
        <f t="shared" si="21"/>
        <v>6179.25</v>
      </c>
      <c r="M48" s="34">
        <f t="shared" si="21"/>
        <v>12649.450000000003</v>
      </c>
      <c r="N48" s="34">
        <f t="shared" si="21"/>
        <v>47875.960000000006</v>
      </c>
      <c r="O48" s="34">
        <f t="shared" si="21"/>
        <v>5619.46</v>
      </c>
      <c r="P48" s="34">
        <f t="shared" si="21"/>
        <v>9710.25</v>
      </c>
      <c r="Q48" s="34">
        <f t="shared" si="21"/>
        <v>15329.710000000005</v>
      </c>
    </row>
    <row r="50" spans="1:17" x14ac:dyDescent="0.25">
      <c r="B50" s="2" t="s">
        <v>140</v>
      </c>
      <c r="C50" s="2" t="s">
        <v>64</v>
      </c>
    </row>
    <row r="51" spans="1:17" x14ac:dyDescent="0.25">
      <c r="B51" t="s">
        <v>133</v>
      </c>
      <c r="C51" t="s">
        <v>99</v>
      </c>
      <c r="D51" t="s">
        <v>80</v>
      </c>
      <c r="E51" s="15">
        <v>5350</v>
      </c>
      <c r="F51" s="15">
        <v>152.31</v>
      </c>
      <c r="G51" s="15">
        <f>E51+F51</f>
        <v>5502.31</v>
      </c>
      <c r="H51" s="15">
        <v>0</v>
      </c>
      <c r="I51" s="15">
        <v>588.20000000000005</v>
      </c>
      <c r="J51" s="15">
        <v>0</v>
      </c>
      <c r="K51" s="15">
        <v>0</v>
      </c>
      <c r="L51" s="15">
        <f>E51*0.105</f>
        <v>561.75</v>
      </c>
      <c r="M51" s="15">
        <f>SUM(H51:L51)</f>
        <v>1149.95</v>
      </c>
      <c r="N51" s="18">
        <f>G51-M51</f>
        <v>4352.3600000000006</v>
      </c>
      <c r="O51" s="10">
        <v>510.86</v>
      </c>
      <c r="P51" s="10">
        <v>882.75</v>
      </c>
      <c r="Q51" s="35">
        <f t="shared" ref="Q51" si="22">O51+P51</f>
        <v>1393.6100000000001</v>
      </c>
    </row>
    <row r="52" spans="1:17" x14ac:dyDescent="0.25">
      <c r="A52" t="s">
        <v>139</v>
      </c>
      <c r="B52" s="2" t="s">
        <v>26</v>
      </c>
      <c r="E52" s="34">
        <f>E51</f>
        <v>5350</v>
      </c>
      <c r="F52" s="34">
        <f>F51</f>
        <v>152.31</v>
      </c>
      <c r="G52" s="34">
        <f>G51</f>
        <v>5502.31</v>
      </c>
      <c r="H52" s="34">
        <f t="shared" ref="H52:Q52" si="23">H51</f>
        <v>0</v>
      </c>
      <c r="I52" s="34">
        <f t="shared" si="23"/>
        <v>588.20000000000005</v>
      </c>
      <c r="J52" s="34">
        <f t="shared" si="23"/>
        <v>0</v>
      </c>
      <c r="K52" s="34">
        <f t="shared" si="23"/>
        <v>0</v>
      </c>
      <c r="L52" s="34">
        <f t="shared" si="23"/>
        <v>561.75</v>
      </c>
      <c r="M52" s="34">
        <f t="shared" si="23"/>
        <v>1149.95</v>
      </c>
      <c r="N52" s="34">
        <f t="shared" si="23"/>
        <v>4352.3600000000006</v>
      </c>
      <c r="O52" s="34">
        <f t="shared" si="23"/>
        <v>510.86</v>
      </c>
      <c r="P52" s="34">
        <f t="shared" si="23"/>
        <v>882.75</v>
      </c>
      <c r="Q52" s="34">
        <f t="shared" si="23"/>
        <v>1393.6100000000001</v>
      </c>
    </row>
    <row r="54" spans="1:17" x14ac:dyDescent="0.25">
      <c r="B54" s="2"/>
    </row>
    <row r="56" spans="1:17" x14ac:dyDescent="0.25">
      <c r="B56" s="2"/>
      <c r="G56" s="16"/>
      <c r="H56" s="16"/>
      <c r="I56" s="16"/>
      <c r="J56" s="16"/>
      <c r="K56" s="16"/>
      <c r="L56" s="16"/>
      <c r="M56" s="16"/>
      <c r="N56" s="16"/>
      <c r="O56" s="8"/>
      <c r="P56" s="8"/>
      <c r="Q56" s="8"/>
    </row>
    <row r="58" spans="1:17" ht="18.75" x14ac:dyDescent="0.3">
      <c r="D58" s="4" t="s">
        <v>105</v>
      </c>
      <c r="E58" s="17">
        <f>E13+E24+E29+E34+E48+E52+E56</f>
        <v>148754.95000000001</v>
      </c>
      <c r="F58" s="17">
        <f t="shared" ref="F58:Q58" si="24">F13+F24+F29+F34+F48+F52+F56</f>
        <v>3387.6949999999993</v>
      </c>
      <c r="G58" s="17">
        <f t="shared" si="24"/>
        <v>152142.64499999999</v>
      </c>
      <c r="H58" s="17">
        <f t="shared" si="24"/>
        <v>0</v>
      </c>
      <c r="I58" s="17">
        <f t="shared" si="24"/>
        <v>18412.899999999998</v>
      </c>
      <c r="J58" s="17">
        <f t="shared" si="24"/>
        <v>0</v>
      </c>
      <c r="K58" s="17">
        <f t="shared" si="24"/>
        <v>0</v>
      </c>
      <c r="L58" s="17">
        <f t="shared" si="24"/>
        <v>15619.269749999999</v>
      </c>
      <c r="M58" s="17">
        <f t="shared" si="24"/>
        <v>34032.169750000001</v>
      </c>
      <c r="N58" s="17">
        <f t="shared" si="24"/>
        <v>118110.47525</v>
      </c>
      <c r="O58" s="17">
        <f t="shared" si="24"/>
        <v>13182.42</v>
      </c>
      <c r="P58" s="17">
        <f t="shared" si="24"/>
        <v>23661.809999999998</v>
      </c>
      <c r="Q58" s="17">
        <f t="shared" si="24"/>
        <v>36844.23000000001</v>
      </c>
    </row>
    <row r="60" spans="1:17" ht="18.75" x14ac:dyDescent="0.3">
      <c r="G60" s="20"/>
      <c r="N60" s="17"/>
    </row>
    <row r="61" spans="1:17" x14ac:dyDescent="0.25">
      <c r="C61" s="33"/>
    </row>
  </sheetData>
  <mergeCells count="1">
    <mergeCell ref="E7:Q7"/>
  </mergeCells>
  <pageMargins left="0.51181102362204722" right="0.51181102362204722" top="0.55118110236220474" bottom="0.55118110236220474" header="0.31496062992125984" footer="0.31496062992125984"/>
  <pageSetup fitToHeight="0" orientation="portrait" r:id="rId1"/>
  <ignoredErrors>
    <ignoredError sqref="M18:N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70"/>
  <sheetViews>
    <sheetView workbookViewId="0">
      <pane xSplit="4" ySplit="8" topLeftCell="E9" activePane="bottomRight" state="frozen"/>
      <selection activeCell="F58" sqref="F58"/>
      <selection pane="topRight" activeCell="F58" sqref="F58"/>
      <selection pane="bottomLeft" activeCell="F58" sqref="F58"/>
      <selection pane="bottomRight" activeCell="D7" sqref="D7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style="15" customWidth="1"/>
    <col min="6" max="6" width="14.42578125" style="15" customWidth="1"/>
    <col min="7" max="7" width="17.28515625" style="15" customWidth="1"/>
    <col min="8" max="8" width="11.42578125" style="15" customWidth="1"/>
    <col min="9" max="10" width="12.85546875" style="15" customWidth="1"/>
    <col min="11" max="12" width="11.42578125" style="15" customWidth="1"/>
    <col min="13" max="13" width="16" style="15" customWidth="1"/>
    <col min="14" max="14" width="17.42578125" style="15" customWidth="1"/>
    <col min="15" max="15" width="20.140625" style="15" customWidth="1"/>
    <col min="16" max="16" width="17.85546875" customWidth="1"/>
    <col min="17" max="17" width="18.5703125" customWidth="1"/>
    <col min="18" max="18" width="19.28515625" customWidth="1"/>
    <col min="19" max="19" width="11.42578125" customWidth="1"/>
  </cols>
  <sheetData>
    <row r="6" spans="1:19" ht="18.75" x14ac:dyDescent="0.25">
      <c r="C6" s="58" t="s">
        <v>142</v>
      </c>
      <c r="D6" s="58"/>
    </row>
    <row r="7" spans="1:19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9" ht="35.25" thickTop="1" thickBot="1" x14ac:dyDescent="0.3">
      <c r="B8" s="47" t="s">
        <v>9</v>
      </c>
      <c r="C8" s="48" t="s">
        <v>10</v>
      </c>
      <c r="D8" s="48" t="s">
        <v>0</v>
      </c>
      <c r="E8" s="49" t="s">
        <v>11</v>
      </c>
      <c r="F8" s="50" t="s">
        <v>113</v>
      </c>
      <c r="G8" s="49" t="s">
        <v>12</v>
      </c>
      <c r="H8" s="49" t="s">
        <v>107</v>
      </c>
      <c r="I8" s="49" t="s">
        <v>143</v>
      </c>
      <c r="J8" s="49" t="s">
        <v>13</v>
      </c>
      <c r="K8" s="49" t="s">
        <v>15</v>
      </c>
      <c r="L8" s="49" t="s">
        <v>106</v>
      </c>
      <c r="M8" s="49" t="s">
        <v>16</v>
      </c>
      <c r="N8" s="49" t="s">
        <v>17</v>
      </c>
      <c r="O8" s="49" t="s">
        <v>72</v>
      </c>
      <c r="P8" s="48" t="s">
        <v>8</v>
      </c>
      <c r="Q8" s="48" t="s">
        <v>18</v>
      </c>
      <c r="R8" s="51" t="s">
        <v>73</v>
      </c>
      <c r="S8" s="14"/>
    </row>
    <row r="9" spans="1:19" ht="15.75" thickTop="1" x14ac:dyDescent="0.25">
      <c r="B9" s="2" t="s">
        <v>19</v>
      </c>
      <c r="C9" s="2" t="s">
        <v>20</v>
      </c>
      <c r="D9" s="2"/>
    </row>
    <row r="10" spans="1:19" x14ac:dyDescent="0.25">
      <c r="B10" t="s">
        <v>21</v>
      </c>
      <c r="C10" s="11" t="s">
        <v>22</v>
      </c>
      <c r="D10" t="s">
        <v>25</v>
      </c>
      <c r="E10" s="15">
        <v>16954.95</v>
      </c>
      <c r="F10" s="15">
        <v>0</v>
      </c>
      <c r="G10" s="15">
        <f>E10+F10</f>
        <v>16954.95</v>
      </c>
      <c r="H10" s="15">
        <v>0</v>
      </c>
      <c r="I10" s="15">
        <v>3246.93</v>
      </c>
      <c r="J10" s="15">
        <f>I10-H10</f>
        <v>3246.93</v>
      </c>
      <c r="K10" s="15">
        <v>0</v>
      </c>
      <c r="L10" s="15">
        <v>0</v>
      </c>
      <c r="M10" s="15">
        <f>E10*0.105</f>
        <v>1780.2697499999999</v>
      </c>
      <c r="N10" s="15">
        <f>SUM(J10:M10)</f>
        <v>5027.1997499999998</v>
      </c>
      <c r="O10" s="18">
        <f>G10-N10</f>
        <v>11927.750250000001</v>
      </c>
      <c r="P10" s="10">
        <v>1223.77</v>
      </c>
      <c r="Q10" s="10">
        <v>2797.56</v>
      </c>
      <c r="R10" s="35">
        <f>SUM(P10:Q10)</f>
        <v>4021.33</v>
      </c>
    </row>
    <row r="11" spans="1:19" x14ac:dyDescent="0.25">
      <c r="B11" t="s">
        <v>23</v>
      </c>
      <c r="C11" s="11" t="s">
        <v>24</v>
      </c>
      <c r="D11" t="s">
        <v>3</v>
      </c>
      <c r="E11" s="15">
        <v>4850</v>
      </c>
      <c r="F11" s="15">
        <v>0</v>
      </c>
      <c r="G11" s="15">
        <f>E11+F11</f>
        <v>4850</v>
      </c>
      <c r="H11" s="15">
        <v>0</v>
      </c>
      <c r="I11" s="15">
        <v>491.69</v>
      </c>
      <c r="J11" s="15">
        <f>I11-H11</f>
        <v>491.69</v>
      </c>
      <c r="K11" s="15">
        <v>0</v>
      </c>
      <c r="L11" s="15">
        <v>0</v>
      </c>
      <c r="M11" s="15">
        <f>E11*0.105</f>
        <v>509.25</v>
      </c>
      <c r="N11" s="15">
        <f>SUM(J11:M11)</f>
        <v>1000.94</v>
      </c>
      <c r="O11" s="18">
        <f>G11-N11</f>
        <v>3849.06</v>
      </c>
      <c r="P11" s="10">
        <v>480.14</v>
      </c>
      <c r="Q11" s="10">
        <v>800.25</v>
      </c>
      <c r="R11" s="35">
        <f t="shared" ref="R11:R12" si="0">SUM(P11:Q11)</f>
        <v>1280.3899999999999</v>
      </c>
    </row>
    <row r="12" spans="1:19" x14ac:dyDescent="0.25">
      <c r="B12" t="s">
        <v>41</v>
      </c>
      <c r="C12" s="11" t="s">
        <v>42</v>
      </c>
      <c r="D12" t="s">
        <v>2</v>
      </c>
      <c r="E12" s="15">
        <v>10000</v>
      </c>
      <c r="F12" s="15">
        <v>0</v>
      </c>
      <c r="G12" s="15">
        <f>E12+F12</f>
        <v>10000</v>
      </c>
      <c r="H12" s="15">
        <v>0</v>
      </c>
      <c r="I12" s="15">
        <v>1581.44</v>
      </c>
      <c r="J12" s="15">
        <f>I12-H12</f>
        <v>1581.44</v>
      </c>
      <c r="K12" s="15">
        <v>0</v>
      </c>
      <c r="L12" s="15">
        <v>0</v>
      </c>
      <c r="M12" s="15">
        <f>E12*0.105</f>
        <v>1050</v>
      </c>
      <c r="N12" s="15">
        <f>SUM(J12:M12)</f>
        <v>2631.44</v>
      </c>
      <c r="O12" s="18">
        <f>G12-N12</f>
        <v>7368.5599999999995</v>
      </c>
      <c r="P12" s="10">
        <v>796.52</v>
      </c>
      <c r="Q12" s="10">
        <v>1650</v>
      </c>
      <c r="R12" s="35">
        <f t="shared" si="0"/>
        <v>2446.52</v>
      </c>
    </row>
    <row r="13" spans="1:19" x14ac:dyDescent="0.25">
      <c r="A13" t="s">
        <v>135</v>
      </c>
      <c r="B13" s="7" t="s">
        <v>26</v>
      </c>
      <c r="E13" s="34">
        <f t="shared" ref="E13:R13" si="1">SUM(E10:E12)</f>
        <v>31804.95</v>
      </c>
      <c r="F13" s="34">
        <f t="shared" si="1"/>
        <v>0</v>
      </c>
      <c r="G13" s="34">
        <f t="shared" si="1"/>
        <v>31804.95</v>
      </c>
      <c r="H13" s="34">
        <f t="shared" si="1"/>
        <v>0</v>
      </c>
      <c r="I13" s="34">
        <f t="shared" si="1"/>
        <v>5320.0599999999995</v>
      </c>
      <c r="J13" s="34">
        <f t="shared" si="1"/>
        <v>5320.0599999999995</v>
      </c>
      <c r="K13" s="34">
        <f t="shared" si="1"/>
        <v>0</v>
      </c>
      <c r="L13" s="34">
        <f t="shared" si="1"/>
        <v>0</v>
      </c>
      <c r="M13" s="34">
        <f t="shared" si="1"/>
        <v>3339.5197499999999</v>
      </c>
      <c r="N13" s="34">
        <f t="shared" si="1"/>
        <v>8659.5797500000008</v>
      </c>
      <c r="O13" s="34">
        <f t="shared" si="1"/>
        <v>23145.37025</v>
      </c>
      <c r="P13" s="34">
        <f t="shared" si="1"/>
        <v>2500.4299999999998</v>
      </c>
      <c r="Q13" s="34">
        <f t="shared" si="1"/>
        <v>5247.8099999999995</v>
      </c>
      <c r="R13" s="34">
        <f t="shared" si="1"/>
        <v>7748.24</v>
      </c>
    </row>
    <row r="15" spans="1:19" x14ac:dyDescent="0.25">
      <c r="B15" s="2" t="s">
        <v>27</v>
      </c>
      <c r="C15" s="2" t="s">
        <v>28</v>
      </c>
    </row>
    <row r="16" spans="1:19" x14ac:dyDescent="0.25">
      <c r="B16" t="s">
        <v>32</v>
      </c>
      <c r="C16" s="11" t="s">
        <v>37</v>
      </c>
      <c r="D16" t="s">
        <v>1</v>
      </c>
      <c r="E16" s="15">
        <v>10000</v>
      </c>
      <c r="F16" s="15">
        <v>0</v>
      </c>
      <c r="G16" s="15">
        <f t="shared" ref="G16:G23" si="2">E16+F16</f>
        <v>10000</v>
      </c>
      <c r="H16" s="15">
        <v>0</v>
      </c>
      <c r="I16" s="15">
        <v>1581.44</v>
      </c>
      <c r="J16" s="15">
        <f t="shared" ref="J16:J23" si="3">I16-H16</f>
        <v>1581.44</v>
      </c>
      <c r="K16" s="15">
        <v>0</v>
      </c>
      <c r="L16" s="15">
        <v>0</v>
      </c>
      <c r="M16" s="15">
        <f t="shared" ref="M16:M23" si="4">E16*0.105</f>
        <v>1050</v>
      </c>
      <c r="N16" s="15">
        <f t="shared" ref="N16:N23" si="5">SUM(J16:M16)</f>
        <v>2631.44</v>
      </c>
      <c r="O16" s="18">
        <f t="shared" ref="O16:O23" si="6">G16-N16</f>
        <v>7368.5599999999995</v>
      </c>
      <c r="P16" s="10">
        <v>796.52</v>
      </c>
      <c r="Q16" s="10">
        <v>1650</v>
      </c>
      <c r="R16" s="35">
        <f>P16+Q16</f>
        <v>2446.52</v>
      </c>
    </row>
    <row r="17" spans="1:18" x14ac:dyDescent="0.25">
      <c r="B17" t="s">
        <v>33</v>
      </c>
      <c r="C17" s="11" t="s">
        <v>38</v>
      </c>
      <c r="D17" t="s">
        <v>74</v>
      </c>
      <c r="E17" s="15">
        <v>5350</v>
      </c>
      <c r="F17" s="19">
        <v>0</v>
      </c>
      <c r="G17" s="15">
        <f t="shared" si="2"/>
        <v>5350</v>
      </c>
      <c r="H17" s="15">
        <v>0</v>
      </c>
      <c r="I17" s="15">
        <v>588.20000000000005</v>
      </c>
      <c r="J17" s="15">
        <f t="shared" si="3"/>
        <v>588.20000000000005</v>
      </c>
      <c r="K17" s="15">
        <v>0</v>
      </c>
      <c r="L17" s="15">
        <v>0</v>
      </c>
      <c r="M17" s="15">
        <f t="shared" si="4"/>
        <v>561.75</v>
      </c>
      <c r="N17" s="15">
        <f t="shared" si="5"/>
        <v>1149.95</v>
      </c>
      <c r="O17" s="18">
        <f t="shared" si="6"/>
        <v>4200.05</v>
      </c>
      <c r="P17" s="10">
        <v>510.86</v>
      </c>
      <c r="Q17" s="10">
        <v>882.75</v>
      </c>
      <c r="R17" s="35">
        <f>P17+Q17</f>
        <v>1393.6100000000001</v>
      </c>
    </row>
    <row r="18" spans="1:18" x14ac:dyDescent="0.25">
      <c r="B18" t="s">
        <v>34</v>
      </c>
      <c r="C18" t="s">
        <v>141</v>
      </c>
      <c r="D18" t="s">
        <v>75</v>
      </c>
      <c r="E18" s="21">
        <v>5350</v>
      </c>
      <c r="F18" s="3">
        <v>0</v>
      </c>
      <c r="G18" s="15">
        <f t="shared" si="2"/>
        <v>5350</v>
      </c>
      <c r="H18" s="3">
        <v>0</v>
      </c>
      <c r="I18" s="3">
        <v>588.20000000000005</v>
      </c>
      <c r="J18" s="15">
        <f t="shared" si="3"/>
        <v>588.20000000000005</v>
      </c>
      <c r="K18" s="3">
        <v>0</v>
      </c>
      <c r="L18" s="3">
        <v>0</v>
      </c>
      <c r="M18" s="15">
        <f t="shared" si="4"/>
        <v>561.75</v>
      </c>
      <c r="N18" s="15">
        <f t="shared" si="5"/>
        <v>1149.95</v>
      </c>
      <c r="O18" s="18">
        <f t="shared" si="6"/>
        <v>4200.05</v>
      </c>
      <c r="P18" s="27">
        <v>510.86</v>
      </c>
      <c r="Q18" s="27">
        <v>882.75</v>
      </c>
      <c r="R18" s="35">
        <f>P18+Q18</f>
        <v>1393.6100000000001</v>
      </c>
    </row>
    <row r="19" spans="1:18" x14ac:dyDescent="0.25">
      <c r="B19" t="s">
        <v>35</v>
      </c>
      <c r="C19" t="s">
        <v>111</v>
      </c>
      <c r="D19" t="s">
        <v>77</v>
      </c>
      <c r="E19" s="15">
        <v>6000</v>
      </c>
      <c r="F19" s="15">
        <v>0</v>
      </c>
      <c r="G19" s="15">
        <f t="shared" si="2"/>
        <v>6000</v>
      </c>
      <c r="H19" s="15">
        <v>0</v>
      </c>
      <c r="I19" s="15">
        <v>727.04</v>
      </c>
      <c r="J19" s="15">
        <f t="shared" si="3"/>
        <v>727.04</v>
      </c>
      <c r="K19" s="15">
        <v>0</v>
      </c>
      <c r="L19" s="15">
        <v>0</v>
      </c>
      <c r="M19" s="15">
        <f t="shared" si="4"/>
        <v>630</v>
      </c>
      <c r="N19" s="15">
        <f t="shared" si="5"/>
        <v>1357.04</v>
      </c>
      <c r="O19" s="18">
        <f t="shared" si="6"/>
        <v>4642.96</v>
      </c>
      <c r="P19" s="10">
        <v>550.79</v>
      </c>
      <c r="Q19" s="10">
        <v>990</v>
      </c>
      <c r="R19" s="35">
        <f>P19+Q19</f>
        <v>1540.79</v>
      </c>
    </row>
    <row r="20" spans="1:18" x14ac:dyDescent="0.25">
      <c r="B20" t="s">
        <v>36</v>
      </c>
      <c r="C20" t="s">
        <v>86</v>
      </c>
      <c r="D20" t="s">
        <v>39</v>
      </c>
      <c r="E20" s="15">
        <v>4500</v>
      </c>
      <c r="F20" s="15">
        <v>0</v>
      </c>
      <c r="G20" s="15">
        <f t="shared" si="2"/>
        <v>4500</v>
      </c>
      <c r="H20" s="15">
        <v>0</v>
      </c>
      <c r="I20" s="15">
        <v>428.97</v>
      </c>
      <c r="J20" s="15">
        <f t="shared" si="3"/>
        <v>428.97</v>
      </c>
      <c r="K20" s="15">
        <v>0</v>
      </c>
      <c r="L20" s="15">
        <v>0</v>
      </c>
      <c r="M20" s="15">
        <f t="shared" si="4"/>
        <v>472.5</v>
      </c>
      <c r="N20" s="15">
        <f t="shared" si="5"/>
        <v>901.47</v>
      </c>
      <c r="O20" s="18">
        <f t="shared" si="6"/>
        <v>3598.5299999999997</v>
      </c>
      <c r="P20" s="10">
        <v>489.36</v>
      </c>
      <c r="Q20" s="10">
        <v>825</v>
      </c>
      <c r="R20" s="35">
        <f>P20+Q20</f>
        <v>1314.3600000000001</v>
      </c>
    </row>
    <row r="21" spans="1:18" x14ac:dyDescent="0.25">
      <c r="B21" t="s">
        <v>115</v>
      </c>
      <c r="C21" t="s">
        <v>87</v>
      </c>
      <c r="D21" t="s">
        <v>39</v>
      </c>
      <c r="E21" s="15">
        <v>4500</v>
      </c>
      <c r="F21" s="15">
        <v>0</v>
      </c>
      <c r="G21" s="15">
        <f t="shared" si="2"/>
        <v>4500</v>
      </c>
      <c r="H21" s="15">
        <v>0</v>
      </c>
      <c r="I21" s="15">
        <v>428.97</v>
      </c>
      <c r="J21" s="15">
        <f t="shared" si="3"/>
        <v>428.97</v>
      </c>
      <c r="K21" s="15">
        <v>0</v>
      </c>
      <c r="L21" s="15">
        <v>0</v>
      </c>
      <c r="M21" s="15">
        <f t="shared" si="4"/>
        <v>472.5</v>
      </c>
      <c r="N21" s="15">
        <f t="shared" si="5"/>
        <v>901.47</v>
      </c>
      <c r="O21" s="18">
        <f t="shared" si="6"/>
        <v>3598.5299999999997</v>
      </c>
      <c r="P21" s="10">
        <v>458.64</v>
      </c>
      <c r="Q21" s="10">
        <v>742.5</v>
      </c>
      <c r="R21" s="35">
        <f t="shared" ref="R21:R23" si="7">P21+Q21</f>
        <v>1201.1399999999999</v>
      </c>
    </row>
    <row r="22" spans="1:18" x14ac:dyDescent="0.25">
      <c r="B22" t="s">
        <v>116</v>
      </c>
      <c r="C22" t="s">
        <v>89</v>
      </c>
      <c r="D22" t="s">
        <v>4</v>
      </c>
      <c r="E22" s="15">
        <v>2700</v>
      </c>
      <c r="F22" s="15">
        <v>0</v>
      </c>
      <c r="G22" s="15">
        <f t="shared" si="2"/>
        <v>2700</v>
      </c>
      <c r="H22" s="15">
        <v>147.32</v>
      </c>
      <c r="I22" s="15">
        <v>188.33</v>
      </c>
      <c r="J22" s="15">
        <f t="shared" si="3"/>
        <v>41.010000000000019</v>
      </c>
      <c r="K22" s="15">
        <v>0</v>
      </c>
      <c r="L22" s="15">
        <v>0</v>
      </c>
      <c r="M22" s="15">
        <f t="shared" si="4"/>
        <v>283.5</v>
      </c>
      <c r="N22" s="15">
        <f t="shared" si="5"/>
        <v>324.51</v>
      </c>
      <c r="O22" s="18">
        <f t="shared" si="6"/>
        <v>2375.4899999999998</v>
      </c>
      <c r="P22" s="10">
        <v>348.07</v>
      </c>
      <c r="Q22" s="10">
        <v>445.5</v>
      </c>
      <c r="R22" s="35">
        <f t="shared" si="7"/>
        <v>793.56999999999994</v>
      </c>
    </row>
    <row r="23" spans="1:18" x14ac:dyDescent="0.25">
      <c r="B23" t="s">
        <v>117</v>
      </c>
      <c r="C23" t="s">
        <v>88</v>
      </c>
      <c r="D23" t="s">
        <v>40</v>
      </c>
      <c r="E23" s="15">
        <v>3150</v>
      </c>
      <c r="F23" s="15">
        <v>0</v>
      </c>
      <c r="G23" s="15">
        <f t="shared" si="2"/>
        <v>3150</v>
      </c>
      <c r="H23" s="15">
        <v>126.77</v>
      </c>
      <c r="I23" s="15">
        <v>237.29</v>
      </c>
      <c r="J23" s="15">
        <f t="shared" si="3"/>
        <v>110.52</v>
      </c>
      <c r="K23" s="15">
        <v>0</v>
      </c>
      <c r="L23" s="15">
        <v>0</v>
      </c>
      <c r="M23" s="15">
        <f t="shared" si="4"/>
        <v>330.75</v>
      </c>
      <c r="N23" s="15">
        <f t="shared" si="5"/>
        <v>441.27</v>
      </c>
      <c r="O23" s="18">
        <f t="shared" si="6"/>
        <v>2708.73</v>
      </c>
      <c r="P23" s="10">
        <v>375.71</v>
      </c>
      <c r="Q23" s="10">
        <v>519.75</v>
      </c>
      <c r="R23" s="35">
        <f t="shared" si="7"/>
        <v>895.46</v>
      </c>
    </row>
    <row r="24" spans="1:18" x14ac:dyDescent="0.25">
      <c r="A24" t="s">
        <v>136</v>
      </c>
      <c r="B24" s="2" t="s">
        <v>26</v>
      </c>
      <c r="E24" s="34">
        <f t="shared" ref="E24:R24" si="8">SUM(E16:E23)</f>
        <v>41550</v>
      </c>
      <c r="F24" s="34">
        <f t="shared" si="8"/>
        <v>0</v>
      </c>
      <c r="G24" s="34">
        <f t="shared" si="8"/>
        <v>41550</v>
      </c>
      <c r="H24" s="34">
        <f t="shared" si="8"/>
        <v>274.08999999999997</v>
      </c>
      <c r="I24" s="34">
        <f t="shared" si="8"/>
        <v>4768.4400000000005</v>
      </c>
      <c r="J24" s="34">
        <f t="shared" si="8"/>
        <v>4494.3500000000013</v>
      </c>
      <c r="K24" s="34">
        <f t="shared" si="8"/>
        <v>0</v>
      </c>
      <c r="L24" s="34">
        <f t="shared" si="8"/>
        <v>0</v>
      </c>
      <c r="M24" s="34">
        <f t="shared" si="8"/>
        <v>4362.75</v>
      </c>
      <c r="N24" s="34">
        <f t="shared" si="8"/>
        <v>8857.1</v>
      </c>
      <c r="O24" s="34">
        <f t="shared" si="8"/>
        <v>32692.899999999998</v>
      </c>
      <c r="P24" s="34">
        <f t="shared" si="8"/>
        <v>4040.8100000000004</v>
      </c>
      <c r="Q24" s="34">
        <f t="shared" si="8"/>
        <v>6938.25</v>
      </c>
      <c r="R24" s="34">
        <f t="shared" si="8"/>
        <v>10979.059999999998</v>
      </c>
    </row>
    <row r="25" spans="1:18" x14ac:dyDescent="0.25">
      <c r="B25" s="2"/>
    </row>
    <row r="26" spans="1:18" x14ac:dyDescent="0.25">
      <c r="B26" s="2" t="s">
        <v>43</v>
      </c>
      <c r="C26" s="2" t="s">
        <v>44</v>
      </c>
    </row>
    <row r="27" spans="1:18" x14ac:dyDescent="0.25">
      <c r="B27" t="s">
        <v>118</v>
      </c>
      <c r="C27" t="s">
        <v>90</v>
      </c>
      <c r="D27" t="s">
        <v>6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>I27-H27</f>
        <v>0</v>
      </c>
      <c r="K27" s="15">
        <v>0</v>
      </c>
      <c r="L27" s="15">
        <v>0</v>
      </c>
      <c r="M27" s="15">
        <f>E27*0.105</f>
        <v>0</v>
      </c>
      <c r="N27" s="15">
        <f>SUM(J27:M27)</f>
        <v>0</v>
      </c>
      <c r="O27" s="18">
        <v>0</v>
      </c>
      <c r="P27" s="36">
        <v>0</v>
      </c>
      <c r="Q27" s="36">
        <v>0</v>
      </c>
      <c r="R27" s="37">
        <v>0</v>
      </c>
    </row>
    <row r="28" spans="1:18" x14ac:dyDescent="0.25">
      <c r="B28" t="s">
        <v>119</v>
      </c>
      <c r="C28" t="s">
        <v>91</v>
      </c>
      <c r="D28" t="s">
        <v>76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f>I28-H28</f>
        <v>588.20000000000005</v>
      </c>
      <c r="K28" s="15">
        <v>0</v>
      </c>
      <c r="L28" s="15">
        <v>0</v>
      </c>
      <c r="M28" s="15">
        <f>E28*0.105</f>
        <v>561.75</v>
      </c>
      <c r="N28" s="15">
        <f>SUM(J28:M28)</f>
        <v>1149.95</v>
      </c>
      <c r="O28" s="18">
        <f>G28-N28</f>
        <v>4200.05</v>
      </c>
      <c r="P28" s="10">
        <v>510.86</v>
      </c>
      <c r="Q28" s="10">
        <v>882.75</v>
      </c>
      <c r="R28" s="35">
        <f>P28+Q28</f>
        <v>1393.6100000000001</v>
      </c>
    </row>
    <row r="29" spans="1:18" x14ac:dyDescent="0.25">
      <c r="A29" t="s">
        <v>134</v>
      </c>
      <c r="B29" s="2" t="s">
        <v>26</v>
      </c>
      <c r="E29" s="34">
        <f>SUM(E27:E28)</f>
        <v>5350</v>
      </c>
      <c r="F29" s="34">
        <f>F28</f>
        <v>0</v>
      </c>
      <c r="G29" s="34">
        <f t="shared" ref="G29:R29" si="9">SUM(G27:G28)</f>
        <v>5350</v>
      </c>
      <c r="H29" s="34">
        <f t="shared" si="9"/>
        <v>0</v>
      </c>
      <c r="I29" s="34">
        <f t="shared" si="9"/>
        <v>588.20000000000005</v>
      </c>
      <c r="J29" s="34">
        <f t="shared" si="9"/>
        <v>588.20000000000005</v>
      </c>
      <c r="K29" s="34">
        <f t="shared" si="9"/>
        <v>0</v>
      </c>
      <c r="L29" s="34">
        <f t="shared" si="9"/>
        <v>0</v>
      </c>
      <c r="M29" s="34">
        <f t="shared" si="9"/>
        <v>561.75</v>
      </c>
      <c r="N29" s="34">
        <f t="shared" si="9"/>
        <v>1149.95</v>
      </c>
      <c r="O29" s="34">
        <f t="shared" si="9"/>
        <v>4200.05</v>
      </c>
      <c r="P29" s="34">
        <f t="shared" si="9"/>
        <v>510.86</v>
      </c>
      <c r="Q29" s="34">
        <f t="shared" si="9"/>
        <v>882.75</v>
      </c>
      <c r="R29" s="34">
        <f t="shared" si="9"/>
        <v>1393.6100000000001</v>
      </c>
    </row>
    <row r="31" spans="1:18" x14ac:dyDescent="0.25">
      <c r="B31" s="2" t="s">
        <v>50</v>
      </c>
      <c r="C31" s="2" t="s">
        <v>47</v>
      </c>
    </row>
    <row r="32" spans="1:18" x14ac:dyDescent="0.25">
      <c r="B32" t="s">
        <v>120</v>
      </c>
      <c r="C32" t="s">
        <v>93</v>
      </c>
      <c r="D32" t="s">
        <v>78</v>
      </c>
      <c r="E32" s="15">
        <v>5350</v>
      </c>
      <c r="F32" s="15">
        <v>0</v>
      </c>
      <c r="G32" s="15">
        <f>E32+F32</f>
        <v>5350</v>
      </c>
      <c r="H32" s="15">
        <v>0</v>
      </c>
      <c r="I32" s="15">
        <v>588.20000000000005</v>
      </c>
      <c r="J32" s="15">
        <f>I32-H32</f>
        <v>588.20000000000005</v>
      </c>
      <c r="K32" s="15">
        <v>0</v>
      </c>
      <c r="L32" s="15">
        <v>0</v>
      </c>
      <c r="M32" s="15">
        <f>E32*0.105</f>
        <v>561.75</v>
      </c>
      <c r="N32" s="15">
        <f>SUM(J32:M32)</f>
        <v>1149.95</v>
      </c>
      <c r="O32" s="18">
        <f>G32-N32</f>
        <v>4200.05</v>
      </c>
      <c r="P32" s="10">
        <v>510.86</v>
      </c>
      <c r="Q32" s="10">
        <v>882.75</v>
      </c>
      <c r="R32" s="35">
        <f>P32+Q32</f>
        <v>1393.6100000000001</v>
      </c>
    </row>
    <row r="33" spans="1:18" x14ac:dyDescent="0.25">
      <c r="B33" t="s">
        <v>121</v>
      </c>
      <c r="C33" t="s">
        <v>114</v>
      </c>
      <c r="D33" t="s">
        <v>79</v>
      </c>
      <c r="E33" s="15">
        <v>5350</v>
      </c>
      <c r="F33" s="15">
        <v>0</v>
      </c>
      <c r="G33" s="15">
        <f>E33+F33</f>
        <v>5350</v>
      </c>
      <c r="H33" s="15">
        <v>0</v>
      </c>
      <c r="I33" s="15">
        <v>588.20000000000005</v>
      </c>
      <c r="J33" s="15">
        <f>I33-H33</f>
        <v>588.20000000000005</v>
      </c>
      <c r="K33" s="15">
        <v>0</v>
      </c>
      <c r="L33" s="15">
        <v>0</v>
      </c>
      <c r="M33" s="15">
        <f>E33*0.105</f>
        <v>561.75</v>
      </c>
      <c r="N33" s="15">
        <f>SUM(J33:M33)</f>
        <v>1149.95</v>
      </c>
      <c r="O33" s="18">
        <f>G33-N33</f>
        <v>4200.05</v>
      </c>
      <c r="P33" s="10">
        <v>510.86</v>
      </c>
      <c r="Q33" s="10">
        <v>882.75</v>
      </c>
      <c r="R33" s="35">
        <f>P33+Q33</f>
        <v>1393.6100000000001</v>
      </c>
    </row>
    <row r="34" spans="1:18" x14ac:dyDescent="0.25">
      <c r="A34" t="s">
        <v>137</v>
      </c>
      <c r="B34" s="2" t="s">
        <v>26</v>
      </c>
      <c r="E34" s="34">
        <f t="shared" ref="E34:R34" si="10">SUM(E32:E33)</f>
        <v>10700</v>
      </c>
      <c r="F34" s="34">
        <f t="shared" si="10"/>
        <v>0</v>
      </c>
      <c r="G34" s="34">
        <f t="shared" si="10"/>
        <v>10700</v>
      </c>
      <c r="H34" s="34">
        <f t="shared" si="10"/>
        <v>0</v>
      </c>
      <c r="I34" s="34">
        <f t="shared" si="10"/>
        <v>1176.4000000000001</v>
      </c>
      <c r="J34" s="34">
        <f t="shared" si="10"/>
        <v>1176.4000000000001</v>
      </c>
      <c r="K34" s="34">
        <f t="shared" si="10"/>
        <v>0</v>
      </c>
      <c r="L34" s="34">
        <f t="shared" si="10"/>
        <v>0</v>
      </c>
      <c r="M34" s="34">
        <f t="shared" si="10"/>
        <v>1123.5</v>
      </c>
      <c r="N34" s="34">
        <f t="shared" si="10"/>
        <v>2299.9</v>
      </c>
      <c r="O34" s="34">
        <f t="shared" si="10"/>
        <v>8400.1</v>
      </c>
      <c r="P34" s="34">
        <f t="shared" si="10"/>
        <v>1021.72</v>
      </c>
      <c r="Q34" s="34">
        <f t="shared" si="10"/>
        <v>1765.5</v>
      </c>
      <c r="R34" s="34">
        <f t="shared" si="10"/>
        <v>2787.2200000000003</v>
      </c>
    </row>
    <row r="36" spans="1:18" x14ac:dyDescent="0.25">
      <c r="B36" s="2" t="s">
        <v>63</v>
      </c>
      <c r="C36" s="2" t="s">
        <v>51</v>
      </c>
    </row>
    <row r="37" spans="1:18" x14ac:dyDescent="0.25">
      <c r="B37" t="s">
        <v>122</v>
      </c>
      <c r="C37" t="s">
        <v>97</v>
      </c>
      <c r="D37" t="s">
        <v>80</v>
      </c>
      <c r="E37" s="15">
        <v>5350</v>
      </c>
      <c r="F37" s="15">
        <v>0</v>
      </c>
      <c r="G37" s="15">
        <f t="shared" ref="G37:G47" si="11">E37+F37</f>
        <v>5350</v>
      </c>
      <c r="H37" s="15">
        <v>0</v>
      </c>
      <c r="I37" s="15">
        <v>588.20000000000005</v>
      </c>
      <c r="J37" s="15">
        <f t="shared" ref="J37:J47" si="12">I37-H37</f>
        <v>588.20000000000005</v>
      </c>
      <c r="K37" s="15">
        <v>0</v>
      </c>
      <c r="L37" s="15">
        <v>0</v>
      </c>
      <c r="M37" s="15">
        <f t="shared" ref="M37:M47" si="13">E37*0.105</f>
        <v>561.75</v>
      </c>
      <c r="N37" s="15">
        <f t="shared" ref="N37:N47" si="14">SUM(J37:M37)</f>
        <v>1149.95</v>
      </c>
      <c r="O37" s="18">
        <f t="shared" ref="O37:O47" si="15">G37-N37</f>
        <v>4200.05</v>
      </c>
      <c r="P37" s="10">
        <v>510.86</v>
      </c>
      <c r="Q37" s="10">
        <v>882.75</v>
      </c>
      <c r="R37" s="35">
        <f t="shared" ref="R37:R47" si="16">P37+Q37</f>
        <v>1393.6100000000001</v>
      </c>
    </row>
    <row r="38" spans="1:18" x14ac:dyDescent="0.25">
      <c r="B38" t="s">
        <v>123</v>
      </c>
      <c r="C38" t="s">
        <v>100</v>
      </c>
      <c r="D38" t="s">
        <v>80</v>
      </c>
      <c r="E38" s="15">
        <v>5350</v>
      </c>
      <c r="F38" s="15">
        <v>0</v>
      </c>
      <c r="G38" s="15">
        <f t="shared" si="11"/>
        <v>5350</v>
      </c>
      <c r="H38" s="15">
        <v>0</v>
      </c>
      <c r="I38" s="15">
        <v>588.20000000000005</v>
      </c>
      <c r="J38" s="15">
        <f t="shared" si="12"/>
        <v>588.20000000000005</v>
      </c>
      <c r="K38" s="15">
        <v>0</v>
      </c>
      <c r="L38" s="15">
        <v>0</v>
      </c>
      <c r="M38" s="15">
        <f t="shared" si="13"/>
        <v>561.75</v>
      </c>
      <c r="N38" s="15">
        <f t="shared" si="14"/>
        <v>1149.95</v>
      </c>
      <c r="O38" s="18">
        <f t="shared" si="15"/>
        <v>4200.05</v>
      </c>
      <c r="P38" s="10">
        <v>510.86</v>
      </c>
      <c r="Q38" s="10">
        <v>882.75</v>
      </c>
      <c r="R38" s="35">
        <f t="shared" si="16"/>
        <v>1393.6100000000001</v>
      </c>
    </row>
    <row r="39" spans="1:18" x14ac:dyDescent="0.25">
      <c r="B39" t="s">
        <v>124</v>
      </c>
      <c r="C39" t="s">
        <v>96</v>
      </c>
      <c r="D39" t="s">
        <v>78</v>
      </c>
      <c r="E39" s="15">
        <v>5350</v>
      </c>
      <c r="F39" s="15">
        <v>0</v>
      </c>
      <c r="G39" s="15">
        <f t="shared" si="11"/>
        <v>5350</v>
      </c>
      <c r="H39" s="15">
        <v>0</v>
      </c>
      <c r="I39" s="15">
        <v>588.20000000000005</v>
      </c>
      <c r="J39" s="15">
        <f t="shared" si="12"/>
        <v>588.20000000000005</v>
      </c>
      <c r="K39" s="15">
        <v>0</v>
      </c>
      <c r="L39" s="15">
        <v>0</v>
      </c>
      <c r="M39" s="15">
        <f t="shared" si="13"/>
        <v>561.75</v>
      </c>
      <c r="N39" s="15">
        <f t="shared" si="14"/>
        <v>1149.95</v>
      </c>
      <c r="O39" s="18">
        <f t="shared" si="15"/>
        <v>4200.05</v>
      </c>
      <c r="P39" s="10">
        <v>510.86</v>
      </c>
      <c r="Q39" s="10">
        <v>882.75</v>
      </c>
      <c r="R39" s="35">
        <f t="shared" si="16"/>
        <v>1393.6100000000001</v>
      </c>
    </row>
    <row r="40" spans="1:18" x14ac:dyDescent="0.25">
      <c r="B40" t="s">
        <v>125</v>
      </c>
      <c r="C40" t="s">
        <v>104</v>
      </c>
      <c r="D40" t="s">
        <v>78</v>
      </c>
      <c r="E40" s="15">
        <v>5350</v>
      </c>
      <c r="F40" s="15">
        <v>0</v>
      </c>
      <c r="G40" s="15">
        <f t="shared" si="11"/>
        <v>5350</v>
      </c>
      <c r="H40" s="15">
        <v>0</v>
      </c>
      <c r="I40" s="15">
        <v>588.20000000000005</v>
      </c>
      <c r="J40" s="15">
        <f t="shared" si="12"/>
        <v>588.20000000000005</v>
      </c>
      <c r="K40" s="15">
        <v>0</v>
      </c>
      <c r="L40" s="15">
        <v>0</v>
      </c>
      <c r="M40" s="15">
        <f t="shared" si="13"/>
        <v>561.75</v>
      </c>
      <c r="N40" s="15">
        <f t="shared" si="14"/>
        <v>1149.95</v>
      </c>
      <c r="O40" s="18">
        <f t="shared" si="15"/>
        <v>4200.05</v>
      </c>
      <c r="P40" s="10">
        <v>510.86</v>
      </c>
      <c r="Q40" s="10">
        <v>882.75</v>
      </c>
      <c r="R40" s="35">
        <f t="shared" si="16"/>
        <v>1393.6100000000001</v>
      </c>
    </row>
    <row r="41" spans="1:18" x14ac:dyDescent="0.25">
      <c r="B41" t="s">
        <v>126</v>
      </c>
      <c r="C41" t="s">
        <v>94</v>
      </c>
      <c r="D41" t="s">
        <v>81</v>
      </c>
      <c r="E41" s="15">
        <v>5350</v>
      </c>
      <c r="F41" s="15">
        <v>0</v>
      </c>
      <c r="G41" s="15">
        <f t="shared" si="11"/>
        <v>5350</v>
      </c>
      <c r="H41" s="15">
        <v>0</v>
      </c>
      <c r="I41" s="15">
        <v>588.20000000000005</v>
      </c>
      <c r="J41" s="15">
        <f t="shared" si="12"/>
        <v>588.20000000000005</v>
      </c>
      <c r="K41" s="15">
        <v>0</v>
      </c>
      <c r="L41" s="15">
        <v>0</v>
      </c>
      <c r="M41" s="15">
        <f t="shared" si="13"/>
        <v>561.75</v>
      </c>
      <c r="N41" s="15">
        <f t="shared" si="14"/>
        <v>1149.95</v>
      </c>
      <c r="O41" s="18">
        <f t="shared" si="15"/>
        <v>4200.05</v>
      </c>
      <c r="P41" s="10">
        <v>510.86</v>
      </c>
      <c r="Q41" s="10">
        <v>882.75</v>
      </c>
      <c r="R41" s="35">
        <f t="shared" si="16"/>
        <v>1393.6100000000001</v>
      </c>
    </row>
    <row r="42" spans="1:18" x14ac:dyDescent="0.25">
      <c r="B42" t="s">
        <v>127</v>
      </c>
      <c r="C42" t="s">
        <v>98</v>
      </c>
      <c r="D42" t="s">
        <v>81</v>
      </c>
      <c r="E42" s="15">
        <v>5350</v>
      </c>
      <c r="F42" s="15">
        <v>0</v>
      </c>
      <c r="G42" s="15">
        <f t="shared" si="11"/>
        <v>5350</v>
      </c>
      <c r="H42" s="15">
        <v>0</v>
      </c>
      <c r="I42" s="15">
        <v>588.20000000000005</v>
      </c>
      <c r="J42" s="15">
        <f t="shared" si="12"/>
        <v>588.20000000000005</v>
      </c>
      <c r="K42" s="15">
        <v>0</v>
      </c>
      <c r="L42" s="15">
        <v>0</v>
      </c>
      <c r="M42" s="15">
        <f t="shared" si="13"/>
        <v>561.75</v>
      </c>
      <c r="N42" s="15">
        <f t="shared" si="14"/>
        <v>1149.95</v>
      </c>
      <c r="O42" s="18">
        <f t="shared" si="15"/>
        <v>4200.05</v>
      </c>
      <c r="P42" s="10">
        <v>510.86</v>
      </c>
      <c r="Q42" s="10">
        <v>882.75</v>
      </c>
      <c r="R42" s="35">
        <f t="shared" si="16"/>
        <v>1393.6100000000001</v>
      </c>
    </row>
    <row r="43" spans="1:18" x14ac:dyDescent="0.25">
      <c r="B43" t="s">
        <v>128</v>
      </c>
      <c r="C43" t="s">
        <v>101</v>
      </c>
      <c r="D43" t="s">
        <v>81</v>
      </c>
      <c r="E43" s="15">
        <v>5350</v>
      </c>
      <c r="F43" s="15">
        <v>0</v>
      </c>
      <c r="G43" s="15">
        <f t="shared" si="11"/>
        <v>5350</v>
      </c>
      <c r="H43" s="15">
        <v>0</v>
      </c>
      <c r="I43" s="15">
        <v>588.20000000000005</v>
      </c>
      <c r="J43" s="15">
        <f t="shared" si="12"/>
        <v>588.20000000000005</v>
      </c>
      <c r="K43" s="15">
        <v>0</v>
      </c>
      <c r="L43" s="15">
        <v>0</v>
      </c>
      <c r="M43" s="15">
        <f t="shared" si="13"/>
        <v>561.75</v>
      </c>
      <c r="N43" s="15">
        <f t="shared" si="14"/>
        <v>1149.95</v>
      </c>
      <c r="O43" s="18">
        <f t="shared" si="15"/>
        <v>4200.05</v>
      </c>
      <c r="P43" s="10">
        <v>510.86</v>
      </c>
      <c r="Q43" s="10">
        <v>882.75</v>
      </c>
      <c r="R43" s="35">
        <f t="shared" si="16"/>
        <v>1393.6100000000001</v>
      </c>
    </row>
    <row r="44" spans="1:18" x14ac:dyDescent="0.25">
      <c r="B44" t="s">
        <v>129</v>
      </c>
      <c r="C44" t="s">
        <v>95</v>
      </c>
      <c r="D44" t="s">
        <v>82</v>
      </c>
      <c r="E44" s="15">
        <v>5350</v>
      </c>
      <c r="F44" s="15">
        <v>0</v>
      </c>
      <c r="G44" s="15">
        <f t="shared" si="11"/>
        <v>5350</v>
      </c>
      <c r="H44" s="15">
        <v>0</v>
      </c>
      <c r="I44" s="15">
        <v>588.20000000000005</v>
      </c>
      <c r="J44" s="15">
        <f t="shared" si="12"/>
        <v>588.20000000000005</v>
      </c>
      <c r="K44" s="15">
        <v>0</v>
      </c>
      <c r="L44" s="15">
        <v>0</v>
      </c>
      <c r="M44" s="15">
        <f t="shared" si="13"/>
        <v>561.75</v>
      </c>
      <c r="N44" s="15">
        <f t="shared" si="14"/>
        <v>1149.95</v>
      </c>
      <c r="O44" s="18">
        <f t="shared" si="15"/>
        <v>4200.05</v>
      </c>
      <c r="P44" s="10">
        <v>510.86</v>
      </c>
      <c r="Q44" s="10">
        <v>882.75</v>
      </c>
      <c r="R44" s="35">
        <f t="shared" si="16"/>
        <v>1393.6100000000001</v>
      </c>
    </row>
    <row r="45" spans="1:18" x14ac:dyDescent="0.25">
      <c r="B45" t="s">
        <v>130</v>
      </c>
      <c r="C45" t="s">
        <v>102</v>
      </c>
      <c r="D45" t="s">
        <v>82</v>
      </c>
      <c r="E45" s="15">
        <v>5350</v>
      </c>
      <c r="F45" s="15">
        <v>0</v>
      </c>
      <c r="G45" s="15">
        <f t="shared" si="11"/>
        <v>5350</v>
      </c>
      <c r="H45" s="15">
        <v>0</v>
      </c>
      <c r="I45" s="15">
        <v>588.20000000000005</v>
      </c>
      <c r="J45" s="15">
        <f t="shared" si="12"/>
        <v>588.20000000000005</v>
      </c>
      <c r="K45" s="15">
        <v>0</v>
      </c>
      <c r="L45" s="15">
        <v>0</v>
      </c>
      <c r="M45" s="15">
        <f t="shared" si="13"/>
        <v>561.75</v>
      </c>
      <c r="N45" s="15">
        <f t="shared" si="14"/>
        <v>1149.95</v>
      </c>
      <c r="O45" s="18">
        <f t="shared" si="15"/>
        <v>4200.05</v>
      </c>
      <c r="P45" s="10">
        <v>510.86</v>
      </c>
      <c r="Q45" s="10">
        <v>882.75</v>
      </c>
      <c r="R45" s="35">
        <f t="shared" si="16"/>
        <v>1393.6100000000001</v>
      </c>
    </row>
    <row r="46" spans="1:18" x14ac:dyDescent="0.25">
      <c r="B46" t="s">
        <v>131</v>
      </c>
      <c r="C46" t="s">
        <v>85</v>
      </c>
      <c r="D46" t="s">
        <v>83</v>
      </c>
      <c r="E46" s="15">
        <v>5350</v>
      </c>
      <c r="F46" s="15">
        <v>0</v>
      </c>
      <c r="G46" s="15">
        <f t="shared" si="11"/>
        <v>5350</v>
      </c>
      <c r="H46" s="15">
        <v>0</v>
      </c>
      <c r="I46" s="15">
        <v>588.20000000000005</v>
      </c>
      <c r="J46" s="15">
        <f t="shared" si="12"/>
        <v>588.20000000000005</v>
      </c>
      <c r="K46" s="15">
        <v>0</v>
      </c>
      <c r="L46" s="15">
        <v>0</v>
      </c>
      <c r="M46" s="15">
        <f t="shared" si="13"/>
        <v>561.75</v>
      </c>
      <c r="N46" s="15">
        <f t="shared" si="14"/>
        <v>1149.95</v>
      </c>
      <c r="O46" s="18">
        <f t="shared" si="15"/>
        <v>4200.05</v>
      </c>
      <c r="P46" s="10">
        <v>510.86</v>
      </c>
      <c r="Q46" s="10">
        <v>882.75</v>
      </c>
      <c r="R46" s="35">
        <f t="shared" si="16"/>
        <v>1393.6100000000001</v>
      </c>
    </row>
    <row r="47" spans="1:18" x14ac:dyDescent="0.25">
      <c r="B47" t="s">
        <v>132</v>
      </c>
      <c r="C47" t="s">
        <v>103</v>
      </c>
      <c r="D47" t="s">
        <v>83</v>
      </c>
      <c r="E47" s="15">
        <v>5350</v>
      </c>
      <c r="F47" s="15">
        <v>0</v>
      </c>
      <c r="G47" s="15">
        <f t="shared" si="11"/>
        <v>5350</v>
      </c>
      <c r="H47" s="15">
        <v>0</v>
      </c>
      <c r="I47" s="15">
        <v>588.20000000000005</v>
      </c>
      <c r="J47" s="15">
        <f t="shared" si="12"/>
        <v>588.20000000000005</v>
      </c>
      <c r="K47" s="15">
        <v>0</v>
      </c>
      <c r="L47" s="15">
        <v>0</v>
      </c>
      <c r="M47" s="15">
        <f t="shared" si="13"/>
        <v>561.75</v>
      </c>
      <c r="N47" s="15">
        <f t="shared" si="14"/>
        <v>1149.95</v>
      </c>
      <c r="O47" s="18">
        <f t="shared" si="15"/>
        <v>4200.05</v>
      </c>
      <c r="P47" s="10">
        <v>510.86</v>
      </c>
      <c r="Q47" s="10">
        <v>882.75</v>
      </c>
      <c r="R47" s="35">
        <f t="shared" si="16"/>
        <v>1393.6100000000001</v>
      </c>
    </row>
    <row r="48" spans="1:18" x14ac:dyDescent="0.25">
      <c r="A48" t="s">
        <v>138</v>
      </c>
      <c r="B48" s="2" t="s">
        <v>26</v>
      </c>
      <c r="E48" s="34">
        <f t="shared" ref="E48:R48" si="17">SUM(E37:E47)</f>
        <v>58850</v>
      </c>
      <c r="F48" s="34">
        <f t="shared" si="17"/>
        <v>0</v>
      </c>
      <c r="G48" s="34">
        <f t="shared" si="17"/>
        <v>58850</v>
      </c>
      <c r="H48" s="34">
        <f t="shared" si="17"/>
        <v>0</v>
      </c>
      <c r="I48" s="34">
        <f t="shared" si="17"/>
        <v>6470.1999999999989</v>
      </c>
      <c r="J48" s="34">
        <f t="shared" si="17"/>
        <v>6470.1999999999989</v>
      </c>
      <c r="K48" s="34">
        <f t="shared" si="17"/>
        <v>0</v>
      </c>
      <c r="L48" s="34">
        <f t="shared" si="17"/>
        <v>0</v>
      </c>
      <c r="M48" s="34">
        <f t="shared" si="17"/>
        <v>6179.25</v>
      </c>
      <c r="N48" s="34">
        <f t="shared" si="17"/>
        <v>12649.450000000003</v>
      </c>
      <c r="O48" s="34">
        <f t="shared" si="17"/>
        <v>46200.55000000001</v>
      </c>
      <c r="P48" s="34">
        <f t="shared" si="17"/>
        <v>5619.46</v>
      </c>
      <c r="Q48" s="34">
        <f t="shared" si="17"/>
        <v>9710.25</v>
      </c>
      <c r="R48" s="34">
        <f t="shared" si="17"/>
        <v>15329.710000000005</v>
      </c>
    </row>
    <row r="50" spans="1:18" x14ac:dyDescent="0.25">
      <c r="B50" s="2" t="s">
        <v>140</v>
      </c>
      <c r="C50" s="2" t="s">
        <v>64</v>
      </c>
    </row>
    <row r="51" spans="1:18" x14ac:dyDescent="0.25">
      <c r="B51" t="s">
        <v>133</v>
      </c>
      <c r="C51" t="s">
        <v>99</v>
      </c>
      <c r="D51" t="s">
        <v>80</v>
      </c>
      <c r="E51" s="15">
        <v>5350</v>
      </c>
      <c r="F51" s="15">
        <v>0</v>
      </c>
      <c r="G51" s="15">
        <f>E51+F51</f>
        <v>5350</v>
      </c>
      <c r="H51" s="15">
        <v>0</v>
      </c>
      <c r="I51" s="15">
        <v>588.20000000000005</v>
      </c>
      <c r="J51" s="15">
        <f>I51-H51</f>
        <v>588.20000000000005</v>
      </c>
      <c r="K51" s="15">
        <v>0</v>
      </c>
      <c r="L51" s="15">
        <v>0</v>
      </c>
      <c r="M51" s="15">
        <f>E51*0.105</f>
        <v>561.75</v>
      </c>
      <c r="N51" s="15">
        <f>SUM(J51:M51)</f>
        <v>1149.95</v>
      </c>
      <c r="O51" s="18">
        <f>G51-N51</f>
        <v>4200.05</v>
      </c>
      <c r="P51" s="10">
        <v>510.86</v>
      </c>
      <c r="Q51" s="10">
        <v>882.75</v>
      </c>
      <c r="R51" s="35">
        <f t="shared" ref="R51" si="18">P51+Q51</f>
        <v>1393.6100000000001</v>
      </c>
    </row>
    <row r="52" spans="1:18" x14ac:dyDescent="0.25">
      <c r="A52" t="s">
        <v>139</v>
      </c>
      <c r="B52" s="2" t="s">
        <v>26</v>
      </c>
      <c r="E52" s="34">
        <f t="shared" ref="E52:R52" si="19">E51</f>
        <v>5350</v>
      </c>
      <c r="F52" s="34">
        <f t="shared" si="19"/>
        <v>0</v>
      </c>
      <c r="G52" s="34">
        <f t="shared" si="19"/>
        <v>5350</v>
      </c>
      <c r="H52" s="34">
        <f t="shared" si="19"/>
        <v>0</v>
      </c>
      <c r="I52" s="34">
        <f t="shared" si="19"/>
        <v>588.20000000000005</v>
      </c>
      <c r="J52" s="34">
        <f t="shared" si="19"/>
        <v>588.20000000000005</v>
      </c>
      <c r="K52" s="34">
        <f t="shared" si="19"/>
        <v>0</v>
      </c>
      <c r="L52" s="34">
        <f t="shared" si="19"/>
        <v>0</v>
      </c>
      <c r="M52" s="34">
        <f t="shared" si="19"/>
        <v>561.75</v>
      </c>
      <c r="N52" s="34">
        <f t="shared" si="19"/>
        <v>1149.95</v>
      </c>
      <c r="O52" s="34">
        <f t="shared" si="19"/>
        <v>4200.05</v>
      </c>
      <c r="P52" s="34">
        <f t="shared" si="19"/>
        <v>510.86</v>
      </c>
      <c r="Q52" s="34">
        <f t="shared" si="19"/>
        <v>882.75</v>
      </c>
      <c r="R52" s="34">
        <f t="shared" si="19"/>
        <v>1393.6100000000001</v>
      </c>
    </row>
    <row r="53" spans="1:18" hidden="1" x14ac:dyDescent="0.25"/>
    <row r="54" spans="1:18" x14ac:dyDescent="0.25">
      <c r="B54" s="2"/>
    </row>
    <row r="56" spans="1:18" x14ac:dyDescent="0.25">
      <c r="B56" s="2"/>
      <c r="G56" s="16"/>
      <c r="H56" s="16"/>
      <c r="I56" s="16"/>
      <c r="J56" s="16"/>
      <c r="K56" s="16"/>
      <c r="L56" s="16"/>
      <c r="M56" s="16"/>
      <c r="N56" s="16"/>
      <c r="O56" s="16"/>
      <c r="P56" s="8"/>
      <c r="Q56" s="8"/>
      <c r="R56" s="8"/>
    </row>
    <row r="58" spans="1:18" ht="18.75" x14ac:dyDescent="0.3">
      <c r="D58" s="4" t="s">
        <v>105</v>
      </c>
      <c r="E58" s="17">
        <f>E13+E24+E29+E34+E48+E52+E56</f>
        <v>153604.95000000001</v>
      </c>
      <c r="F58" s="17">
        <f t="shared" ref="F58:R58" si="20">F13+F24+F29+F34+F48+F52+F56</f>
        <v>0</v>
      </c>
      <c r="G58" s="17">
        <f t="shared" si="20"/>
        <v>153604.95000000001</v>
      </c>
      <c r="H58" s="17">
        <f t="shared" si="20"/>
        <v>274.08999999999997</v>
      </c>
      <c r="I58" s="17">
        <f t="shared" si="20"/>
        <v>18911.5</v>
      </c>
      <c r="J58" s="17">
        <f t="shared" si="20"/>
        <v>18637.41</v>
      </c>
      <c r="K58" s="17">
        <f t="shared" si="20"/>
        <v>0</v>
      </c>
      <c r="L58" s="17">
        <f t="shared" si="20"/>
        <v>0</v>
      </c>
      <c r="M58" s="17">
        <f t="shared" si="20"/>
        <v>16128.519749999999</v>
      </c>
      <c r="N58" s="17">
        <f t="shared" si="20"/>
        <v>34765.929750000003</v>
      </c>
      <c r="O58" s="17">
        <f t="shared" si="20"/>
        <v>118839.02025000002</v>
      </c>
      <c r="P58" s="17">
        <f t="shared" si="20"/>
        <v>14204.14</v>
      </c>
      <c r="Q58" s="17">
        <f t="shared" si="20"/>
        <v>25427.309999999998</v>
      </c>
      <c r="R58" s="17">
        <f t="shared" si="20"/>
        <v>39631.450000000004</v>
      </c>
    </row>
    <row r="60" spans="1:18" ht="18.75" x14ac:dyDescent="0.3">
      <c r="D60" s="26"/>
      <c r="G60" s="25"/>
      <c r="O60" s="17"/>
    </row>
    <row r="61" spans="1:18" ht="18.75" x14ac:dyDescent="0.4">
      <c r="C61" s="33"/>
      <c r="D61" s="22"/>
      <c r="G61" s="23"/>
    </row>
    <row r="67" spans="4:9" ht="15.75" thickBot="1" x14ac:dyDescent="0.3">
      <c r="D67" s="61"/>
      <c r="E67" s="61"/>
      <c r="G67" s="60"/>
      <c r="H67" s="60"/>
      <c r="I67" s="60"/>
    </row>
    <row r="68" spans="4:9" x14ac:dyDescent="0.25">
      <c r="D68" s="62" t="s">
        <v>146</v>
      </c>
      <c r="E68" s="62"/>
      <c r="G68" s="59" t="s">
        <v>147</v>
      </c>
      <c r="H68" s="59"/>
      <c r="I68" s="59"/>
    </row>
    <row r="69" spans="4:9" ht="18.75" x14ac:dyDescent="0.4">
      <c r="D69" s="22"/>
      <c r="G69" s="24"/>
    </row>
    <row r="70" spans="4:9" ht="18.75" x14ac:dyDescent="0.4">
      <c r="D70" s="56" t="s">
        <v>144</v>
      </c>
      <c r="E70" s="56"/>
      <c r="G70" s="57" t="s">
        <v>145</v>
      </c>
      <c r="H70" s="57"/>
      <c r="I70" s="57"/>
    </row>
  </sheetData>
  <mergeCells count="8">
    <mergeCell ref="D70:E70"/>
    <mergeCell ref="G70:I70"/>
    <mergeCell ref="E7:R7"/>
    <mergeCell ref="C6:D6"/>
    <mergeCell ref="G68:I68"/>
    <mergeCell ref="G67:I67"/>
    <mergeCell ref="D67:E67"/>
    <mergeCell ref="D68:E68"/>
  </mergeCells>
  <pageMargins left="0.51181102362204722" right="0.51181102362204722" top="0.55118110236220474" bottom="0.55118110236220474" header="0.31496062992125984" footer="0.31496062992125984"/>
  <pageSetup scale="31" fitToHeight="0" orientation="portrait" r:id="rId1"/>
  <ignoredErrors>
    <ignoredError sqref="F2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60"/>
  <sheetViews>
    <sheetView workbookViewId="0">
      <pane xSplit="4" ySplit="8" topLeftCell="E9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11.42578125" customWidth="1"/>
    <col min="3" max="3" width="33.42578125" customWidth="1"/>
    <col min="4" max="4" width="27" customWidth="1"/>
    <col min="5" max="5" width="18.7109375" customWidth="1"/>
    <col min="6" max="6" width="14.42578125" customWidth="1"/>
    <col min="7" max="7" width="17.28515625" customWidth="1"/>
    <col min="8" max="8" width="11.42578125" customWidth="1"/>
    <col min="9" max="9" width="13.140625" customWidth="1"/>
    <col min="10" max="10" width="12.85546875" customWidth="1"/>
    <col min="11" max="12" width="11.42578125" customWidth="1"/>
    <col min="13" max="13" width="16.28515625" customWidth="1"/>
    <col min="14" max="14" width="17.28515625" customWidth="1"/>
    <col min="15" max="15" width="20.140625" customWidth="1"/>
    <col min="16" max="16" width="17.42578125" customWidth="1"/>
    <col min="17" max="17" width="15.7109375" customWidth="1"/>
    <col min="18" max="18" width="19.28515625" customWidth="1"/>
  </cols>
  <sheetData>
    <row r="6" spans="1:18" ht="18.75" x14ac:dyDescent="0.25">
      <c r="C6" s="58" t="s">
        <v>148</v>
      </c>
      <c r="D6" s="5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8" ht="35.25" thickTop="1" thickBot="1" x14ac:dyDescent="0.3">
      <c r="B8" s="47" t="s">
        <v>9</v>
      </c>
      <c r="C8" s="48" t="s">
        <v>10</v>
      </c>
      <c r="D8" s="48" t="s">
        <v>0</v>
      </c>
      <c r="E8" s="49" t="s">
        <v>11</v>
      </c>
      <c r="F8" s="50" t="s">
        <v>113</v>
      </c>
      <c r="G8" s="49" t="s">
        <v>12</v>
      </c>
      <c r="H8" s="49" t="s">
        <v>107</v>
      </c>
      <c r="I8" s="49" t="s">
        <v>143</v>
      </c>
      <c r="J8" s="49" t="s">
        <v>13</v>
      </c>
      <c r="K8" s="49" t="s">
        <v>15</v>
      </c>
      <c r="L8" s="49" t="s">
        <v>106</v>
      </c>
      <c r="M8" s="49" t="s">
        <v>16</v>
      </c>
      <c r="N8" s="49" t="s">
        <v>17</v>
      </c>
      <c r="O8" s="49" t="s">
        <v>72</v>
      </c>
      <c r="P8" s="48" t="s">
        <v>8</v>
      </c>
      <c r="Q8" s="48" t="s">
        <v>18</v>
      </c>
      <c r="R8" s="51" t="s">
        <v>73</v>
      </c>
    </row>
    <row r="9" spans="1:18" ht="15.75" thickTop="1" x14ac:dyDescent="0.25">
      <c r="B9" s="2" t="s">
        <v>19</v>
      </c>
      <c r="C9" s="2" t="s">
        <v>20</v>
      </c>
      <c r="D9" s="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B10" t="s">
        <v>21</v>
      </c>
      <c r="C10" s="11" t="s">
        <v>22</v>
      </c>
      <c r="D10" t="s">
        <v>25</v>
      </c>
      <c r="E10" s="15">
        <v>16954.95</v>
      </c>
      <c r="F10" s="15">
        <v>0</v>
      </c>
      <c r="G10" s="15">
        <f>E10+F10</f>
        <v>16954.95</v>
      </c>
      <c r="H10" s="15">
        <v>0</v>
      </c>
      <c r="I10" s="15">
        <v>3246.93</v>
      </c>
      <c r="J10" s="15">
        <f>I10-H10</f>
        <v>3246.93</v>
      </c>
      <c r="K10" s="15">
        <v>0</v>
      </c>
      <c r="L10" s="15">
        <v>0</v>
      </c>
      <c r="M10" s="15">
        <f>E10*0.105</f>
        <v>1780.2697499999999</v>
      </c>
      <c r="N10" s="15">
        <f>SUM(J10:M10)</f>
        <v>5027.1997499999998</v>
      </c>
      <c r="O10" s="18">
        <f>G10-N10</f>
        <v>11927.750250000001</v>
      </c>
      <c r="P10" s="10">
        <v>1223.77</v>
      </c>
      <c r="Q10" s="10">
        <v>2797.56</v>
      </c>
      <c r="R10" s="35">
        <f>SUM(P10:Q10)</f>
        <v>4021.33</v>
      </c>
    </row>
    <row r="11" spans="1:18" x14ac:dyDescent="0.25">
      <c r="B11" t="s">
        <v>23</v>
      </c>
      <c r="C11" s="11" t="s">
        <v>24</v>
      </c>
      <c r="D11" t="s">
        <v>3</v>
      </c>
      <c r="E11" s="15">
        <v>4850</v>
      </c>
      <c r="F11" s="15">
        <v>0</v>
      </c>
      <c r="G11" s="15">
        <f t="shared" ref="G11:G12" si="0">E11+F11</f>
        <v>4850</v>
      </c>
      <c r="H11" s="15">
        <v>0</v>
      </c>
      <c r="I11" s="15">
        <v>491.69</v>
      </c>
      <c r="J11" s="15">
        <f t="shared" ref="J11:J12" si="1">I11-H11</f>
        <v>491.69</v>
      </c>
      <c r="K11" s="15">
        <v>0</v>
      </c>
      <c r="L11" s="15">
        <v>0</v>
      </c>
      <c r="M11" s="15">
        <f>E11*0.105</f>
        <v>509.25</v>
      </c>
      <c r="N11" s="15">
        <f t="shared" ref="N11:N12" si="2">SUM(J11:M11)</f>
        <v>1000.94</v>
      </c>
      <c r="O11" s="18">
        <f>G11-N11</f>
        <v>3849.06</v>
      </c>
      <c r="P11" s="10">
        <v>480.14</v>
      </c>
      <c r="Q11" s="10">
        <v>800.25</v>
      </c>
      <c r="R11" s="35">
        <f t="shared" ref="R11:R12" si="3">SUM(P11:Q11)</f>
        <v>1280.3899999999999</v>
      </c>
    </row>
    <row r="12" spans="1:18" x14ac:dyDescent="0.25">
      <c r="B12" t="s">
        <v>41</v>
      </c>
      <c r="C12" s="11" t="s">
        <v>42</v>
      </c>
      <c r="D12" t="s">
        <v>2</v>
      </c>
      <c r="E12" s="15">
        <v>10000</v>
      </c>
      <c r="F12" s="15">
        <v>0</v>
      </c>
      <c r="G12" s="15">
        <f t="shared" si="0"/>
        <v>10000</v>
      </c>
      <c r="H12" s="15">
        <v>0</v>
      </c>
      <c r="I12" s="15">
        <v>1581.44</v>
      </c>
      <c r="J12" s="15">
        <f t="shared" si="1"/>
        <v>1581.44</v>
      </c>
      <c r="K12" s="15">
        <v>0</v>
      </c>
      <c r="L12" s="15">
        <v>0</v>
      </c>
      <c r="M12" s="15">
        <f>E12*0.105</f>
        <v>1050</v>
      </c>
      <c r="N12" s="15">
        <f t="shared" si="2"/>
        <v>2631.44</v>
      </c>
      <c r="O12" s="18">
        <f>G12-N12</f>
        <v>7368.5599999999995</v>
      </c>
      <c r="P12" s="10">
        <v>796.52</v>
      </c>
      <c r="Q12" s="10">
        <v>1650</v>
      </c>
      <c r="R12" s="35">
        <f t="shared" si="3"/>
        <v>2446.52</v>
      </c>
    </row>
    <row r="13" spans="1:18" x14ac:dyDescent="0.25">
      <c r="A13" t="s">
        <v>135</v>
      </c>
      <c r="B13" s="7" t="s">
        <v>26</v>
      </c>
      <c r="E13" s="34">
        <f>SUM(E10:E12)</f>
        <v>31804.95</v>
      </c>
      <c r="F13" s="34">
        <f>SUM(F10:F12)</f>
        <v>0</v>
      </c>
      <c r="G13" s="34">
        <f>SUM(G10:G12)</f>
        <v>31804.95</v>
      </c>
      <c r="H13" s="34">
        <f t="shared" ref="H13:R13" si="4">SUM(H10:H12)</f>
        <v>0</v>
      </c>
      <c r="I13" s="34">
        <f t="shared" si="4"/>
        <v>5320.0599999999995</v>
      </c>
      <c r="J13" s="34">
        <f t="shared" si="4"/>
        <v>5320.0599999999995</v>
      </c>
      <c r="K13" s="34">
        <f t="shared" si="4"/>
        <v>0</v>
      </c>
      <c r="L13" s="34">
        <f t="shared" si="4"/>
        <v>0</v>
      </c>
      <c r="M13" s="34">
        <f t="shared" si="4"/>
        <v>3339.5197499999999</v>
      </c>
      <c r="N13" s="34">
        <f t="shared" si="4"/>
        <v>8659.5797500000008</v>
      </c>
      <c r="O13" s="34">
        <f t="shared" si="4"/>
        <v>23145.37025</v>
      </c>
      <c r="P13" s="34">
        <f t="shared" si="4"/>
        <v>2500.4299999999998</v>
      </c>
      <c r="Q13" s="34">
        <f t="shared" si="4"/>
        <v>5247.8099999999995</v>
      </c>
      <c r="R13" s="34">
        <f t="shared" si="4"/>
        <v>7748.24</v>
      </c>
    </row>
    <row r="14" spans="1:18" x14ac:dyDescent="0.25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8" x14ac:dyDescent="0.25">
      <c r="B15" s="2" t="s">
        <v>27</v>
      </c>
      <c r="C15" s="2" t="s">
        <v>28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8" x14ac:dyDescent="0.25">
      <c r="B16" t="s">
        <v>32</v>
      </c>
      <c r="C16" s="11" t="s">
        <v>37</v>
      </c>
      <c r="D16" t="s">
        <v>1</v>
      </c>
      <c r="E16" s="15">
        <v>10000</v>
      </c>
      <c r="F16" s="15">
        <v>0</v>
      </c>
      <c r="G16" s="15">
        <f>E16+F16</f>
        <v>10000</v>
      </c>
      <c r="H16" s="15">
        <v>0</v>
      </c>
      <c r="I16" s="15">
        <v>1581.44</v>
      </c>
      <c r="J16" s="15">
        <f>I16-H16</f>
        <v>1581.44</v>
      </c>
      <c r="K16" s="15">
        <v>0</v>
      </c>
      <c r="L16" s="15">
        <v>0</v>
      </c>
      <c r="M16" s="15">
        <f t="shared" ref="M16:M23" si="5">E16*0.105</f>
        <v>1050</v>
      </c>
      <c r="N16" s="15">
        <f t="shared" ref="N16:N21" si="6">SUM(J16:M16)</f>
        <v>2631.44</v>
      </c>
      <c r="O16" s="18">
        <f t="shared" ref="O16:O23" si="7">G16-N16</f>
        <v>7368.5599999999995</v>
      </c>
      <c r="P16" s="10">
        <v>796.52</v>
      </c>
      <c r="Q16" s="10">
        <v>1650</v>
      </c>
      <c r="R16" s="35">
        <f>P16+Q16</f>
        <v>2446.52</v>
      </c>
    </row>
    <row r="17" spans="1:18" x14ac:dyDescent="0.25">
      <c r="B17" t="s">
        <v>33</v>
      </c>
      <c r="C17" s="11" t="s">
        <v>38</v>
      </c>
      <c r="D17" t="s">
        <v>74</v>
      </c>
      <c r="E17" s="15">
        <v>5350</v>
      </c>
      <c r="F17" s="19">
        <v>0</v>
      </c>
      <c r="G17" s="15">
        <f t="shared" ref="G17:G23" si="8">E17+F17</f>
        <v>5350</v>
      </c>
      <c r="H17" s="15">
        <v>0</v>
      </c>
      <c r="I17" s="15">
        <v>588.20000000000005</v>
      </c>
      <c r="J17" s="15">
        <f t="shared" ref="J17:J21" si="9">I17-H17</f>
        <v>588.20000000000005</v>
      </c>
      <c r="K17" s="15">
        <v>0</v>
      </c>
      <c r="L17" s="15">
        <v>0</v>
      </c>
      <c r="M17" s="15">
        <f t="shared" si="5"/>
        <v>561.75</v>
      </c>
      <c r="N17" s="15">
        <f t="shared" si="6"/>
        <v>1149.95</v>
      </c>
      <c r="O17" s="18">
        <f t="shared" si="7"/>
        <v>4200.05</v>
      </c>
      <c r="P17" s="10">
        <v>510.86</v>
      </c>
      <c r="Q17" s="10">
        <v>882.75</v>
      </c>
      <c r="R17" s="35">
        <f>P17+Q17</f>
        <v>1393.6100000000001</v>
      </c>
    </row>
    <row r="18" spans="1:18" x14ac:dyDescent="0.25">
      <c r="B18" t="s">
        <v>34</v>
      </c>
      <c r="C18" t="s">
        <v>141</v>
      </c>
      <c r="D18" t="s">
        <v>75</v>
      </c>
      <c r="E18" s="21">
        <v>5350</v>
      </c>
      <c r="F18" s="3">
        <v>0</v>
      </c>
      <c r="G18" s="15">
        <f t="shared" si="8"/>
        <v>5350</v>
      </c>
      <c r="H18" s="3">
        <v>0</v>
      </c>
      <c r="I18" s="3">
        <v>588.20000000000005</v>
      </c>
      <c r="J18" s="15">
        <f t="shared" si="9"/>
        <v>588.20000000000005</v>
      </c>
      <c r="K18" s="3">
        <v>0</v>
      </c>
      <c r="L18" s="3">
        <v>0</v>
      </c>
      <c r="M18" s="15">
        <f t="shared" si="5"/>
        <v>561.75</v>
      </c>
      <c r="N18" s="15">
        <f t="shared" si="6"/>
        <v>1149.95</v>
      </c>
      <c r="O18" s="18">
        <f t="shared" si="7"/>
        <v>4200.05</v>
      </c>
      <c r="P18" s="27">
        <v>510.86</v>
      </c>
      <c r="Q18" s="27">
        <v>882.75</v>
      </c>
      <c r="R18" s="35">
        <f>P18+Q18</f>
        <v>1393.6100000000001</v>
      </c>
    </row>
    <row r="19" spans="1:18" x14ac:dyDescent="0.25">
      <c r="B19" t="s">
        <v>35</v>
      </c>
      <c r="C19" t="s">
        <v>111</v>
      </c>
      <c r="D19" t="s">
        <v>77</v>
      </c>
      <c r="E19" s="15">
        <v>6000</v>
      </c>
      <c r="F19" s="15">
        <v>0</v>
      </c>
      <c r="G19" s="15">
        <f t="shared" si="8"/>
        <v>6000</v>
      </c>
      <c r="H19" s="15">
        <v>0</v>
      </c>
      <c r="I19" s="15">
        <v>727.04</v>
      </c>
      <c r="J19" s="15">
        <f t="shared" si="9"/>
        <v>727.04</v>
      </c>
      <c r="K19" s="15">
        <v>0</v>
      </c>
      <c r="L19" s="15">
        <v>0</v>
      </c>
      <c r="M19" s="15">
        <f t="shared" si="5"/>
        <v>630</v>
      </c>
      <c r="N19" s="15">
        <f t="shared" si="6"/>
        <v>1357.04</v>
      </c>
      <c r="O19" s="18">
        <f t="shared" si="7"/>
        <v>4642.96</v>
      </c>
      <c r="P19" s="10">
        <v>550.79</v>
      </c>
      <c r="Q19" s="10">
        <v>990</v>
      </c>
      <c r="R19" s="35">
        <f>P19+Q19</f>
        <v>1540.79</v>
      </c>
    </row>
    <row r="20" spans="1:18" x14ac:dyDescent="0.25">
      <c r="B20" t="s">
        <v>36</v>
      </c>
      <c r="C20" t="s">
        <v>86</v>
      </c>
      <c r="D20" t="s">
        <v>39</v>
      </c>
      <c r="E20" s="15">
        <v>4500</v>
      </c>
      <c r="F20" s="15">
        <v>0</v>
      </c>
      <c r="G20" s="15">
        <f t="shared" si="8"/>
        <v>4500</v>
      </c>
      <c r="H20" s="15">
        <v>0</v>
      </c>
      <c r="I20" s="15">
        <v>428.97</v>
      </c>
      <c r="J20" s="15">
        <f t="shared" si="9"/>
        <v>428.97</v>
      </c>
      <c r="K20" s="15">
        <v>0</v>
      </c>
      <c r="L20" s="15">
        <v>0</v>
      </c>
      <c r="M20" s="15">
        <f t="shared" si="5"/>
        <v>472.5</v>
      </c>
      <c r="N20" s="15">
        <f t="shared" si="6"/>
        <v>901.47</v>
      </c>
      <c r="O20" s="18">
        <f t="shared" si="7"/>
        <v>3598.5299999999997</v>
      </c>
      <c r="P20" s="10">
        <v>489.36</v>
      </c>
      <c r="Q20" s="10">
        <v>825</v>
      </c>
      <c r="R20" s="35">
        <f>P20+Q20</f>
        <v>1314.3600000000001</v>
      </c>
    </row>
    <row r="21" spans="1:18" x14ac:dyDescent="0.25">
      <c r="B21" t="s">
        <v>115</v>
      </c>
      <c r="C21" t="s">
        <v>87</v>
      </c>
      <c r="D21" t="s">
        <v>39</v>
      </c>
      <c r="E21" s="15">
        <v>4500</v>
      </c>
      <c r="F21" s="15">
        <v>0</v>
      </c>
      <c r="G21" s="15">
        <f t="shared" si="8"/>
        <v>4500</v>
      </c>
      <c r="H21" s="15">
        <v>0</v>
      </c>
      <c r="I21" s="15">
        <v>428.97</v>
      </c>
      <c r="J21" s="15">
        <f t="shared" si="9"/>
        <v>428.97</v>
      </c>
      <c r="K21" s="15">
        <v>0</v>
      </c>
      <c r="L21" s="15">
        <v>0</v>
      </c>
      <c r="M21" s="15">
        <f t="shared" si="5"/>
        <v>472.5</v>
      </c>
      <c r="N21" s="15">
        <f t="shared" si="6"/>
        <v>901.47</v>
      </c>
      <c r="O21" s="18">
        <f t="shared" si="7"/>
        <v>3598.5299999999997</v>
      </c>
      <c r="P21" s="10">
        <v>458.64</v>
      </c>
      <c r="Q21" s="10">
        <v>742.5</v>
      </c>
      <c r="R21" s="35">
        <f t="shared" ref="R21:R23" si="10">P21+Q21</f>
        <v>1201.1399999999999</v>
      </c>
    </row>
    <row r="22" spans="1:18" x14ac:dyDescent="0.25">
      <c r="B22" t="s">
        <v>116</v>
      </c>
      <c r="C22" t="s">
        <v>89</v>
      </c>
      <c r="D22" t="s">
        <v>4</v>
      </c>
      <c r="E22" s="15">
        <v>2700</v>
      </c>
      <c r="F22" s="15">
        <v>0</v>
      </c>
      <c r="G22" s="15">
        <f t="shared" si="8"/>
        <v>2700</v>
      </c>
      <c r="H22" s="15">
        <v>147.32</v>
      </c>
      <c r="I22" s="15">
        <v>188.33</v>
      </c>
      <c r="J22" s="15">
        <f>I22-H22</f>
        <v>41.010000000000019</v>
      </c>
      <c r="K22" s="15">
        <v>0</v>
      </c>
      <c r="L22" s="15">
        <v>0</v>
      </c>
      <c r="M22" s="15">
        <f t="shared" si="5"/>
        <v>283.5</v>
      </c>
      <c r="N22" s="15">
        <f>SUM(J22:M22)</f>
        <v>324.51</v>
      </c>
      <c r="O22" s="18">
        <f t="shared" si="7"/>
        <v>2375.4899999999998</v>
      </c>
      <c r="P22" s="10">
        <v>348.07</v>
      </c>
      <c r="Q22" s="10">
        <v>445.5</v>
      </c>
      <c r="R22" s="35">
        <f t="shared" si="10"/>
        <v>793.56999999999994</v>
      </c>
    </row>
    <row r="23" spans="1:18" x14ac:dyDescent="0.25">
      <c r="B23" t="s">
        <v>117</v>
      </c>
      <c r="C23" t="s">
        <v>88</v>
      </c>
      <c r="D23" t="s">
        <v>40</v>
      </c>
      <c r="E23" s="15">
        <v>3150</v>
      </c>
      <c r="F23" s="15">
        <v>0</v>
      </c>
      <c r="G23" s="15">
        <f t="shared" si="8"/>
        <v>3150</v>
      </c>
      <c r="H23" s="15">
        <v>126.77</v>
      </c>
      <c r="I23" s="15">
        <v>237.29</v>
      </c>
      <c r="J23" s="15">
        <f>I23-H23</f>
        <v>110.52</v>
      </c>
      <c r="K23" s="15">
        <v>0</v>
      </c>
      <c r="L23" s="15">
        <v>0</v>
      </c>
      <c r="M23" s="15">
        <f t="shared" si="5"/>
        <v>330.75</v>
      </c>
      <c r="N23" s="15">
        <f>SUM(J23:M23)</f>
        <v>441.27</v>
      </c>
      <c r="O23" s="18">
        <f t="shared" si="7"/>
        <v>2708.73</v>
      </c>
      <c r="P23" s="10">
        <v>375.71</v>
      </c>
      <c r="Q23" s="10">
        <v>519.75</v>
      </c>
      <c r="R23" s="35">
        <f t="shared" si="10"/>
        <v>895.46</v>
      </c>
    </row>
    <row r="24" spans="1:18" x14ac:dyDescent="0.25">
      <c r="A24" t="s">
        <v>136</v>
      </c>
      <c r="B24" s="2" t="s">
        <v>26</v>
      </c>
      <c r="E24" s="34">
        <f t="shared" ref="E24:R24" si="11">SUM(E16:E23)</f>
        <v>41550</v>
      </c>
      <c r="F24" s="34">
        <f t="shared" si="11"/>
        <v>0</v>
      </c>
      <c r="G24" s="34">
        <f t="shared" si="11"/>
        <v>41550</v>
      </c>
      <c r="H24" s="34">
        <f t="shared" si="11"/>
        <v>274.08999999999997</v>
      </c>
      <c r="I24" s="34">
        <f t="shared" si="11"/>
        <v>4768.4400000000005</v>
      </c>
      <c r="J24" s="34">
        <f t="shared" si="11"/>
        <v>4494.3500000000013</v>
      </c>
      <c r="K24" s="34">
        <f t="shared" si="11"/>
        <v>0</v>
      </c>
      <c r="L24" s="34">
        <f t="shared" si="11"/>
        <v>0</v>
      </c>
      <c r="M24" s="34">
        <f t="shared" si="11"/>
        <v>4362.75</v>
      </c>
      <c r="N24" s="34">
        <f t="shared" si="11"/>
        <v>8857.1</v>
      </c>
      <c r="O24" s="34">
        <f t="shared" si="11"/>
        <v>32692.899999999998</v>
      </c>
      <c r="P24" s="34">
        <f t="shared" si="11"/>
        <v>4040.8100000000004</v>
      </c>
      <c r="Q24" s="34">
        <f t="shared" si="11"/>
        <v>6938.25</v>
      </c>
      <c r="R24" s="34">
        <f t="shared" si="11"/>
        <v>10979.059999999998</v>
      </c>
    </row>
    <row r="25" spans="1:18" x14ac:dyDescent="0.25">
      <c r="B25" s="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8" x14ac:dyDescent="0.25">
      <c r="B26" s="2" t="s">
        <v>43</v>
      </c>
      <c r="C26" s="2" t="s">
        <v>44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8" x14ac:dyDescent="0.25">
      <c r="B27" t="s">
        <v>118</v>
      </c>
      <c r="C27" t="s">
        <v>90</v>
      </c>
      <c r="D27" t="s">
        <v>6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>I27-H27</f>
        <v>0</v>
      </c>
      <c r="K27" s="15">
        <v>0</v>
      </c>
      <c r="L27" s="15">
        <v>0</v>
      </c>
      <c r="M27" s="15">
        <f>E27*0.105</f>
        <v>0</v>
      </c>
      <c r="N27" s="15">
        <f>SUM(J27:M27)</f>
        <v>0</v>
      </c>
      <c r="O27" s="18">
        <v>0</v>
      </c>
      <c r="P27" s="36">
        <v>0</v>
      </c>
      <c r="Q27" s="36">
        <v>0</v>
      </c>
      <c r="R27" s="35">
        <v>0</v>
      </c>
    </row>
    <row r="28" spans="1:18" x14ac:dyDescent="0.25">
      <c r="B28" t="s">
        <v>119</v>
      </c>
      <c r="C28" t="s">
        <v>91</v>
      </c>
      <c r="D28" t="s">
        <v>76</v>
      </c>
      <c r="E28" s="15">
        <v>5350</v>
      </c>
      <c r="F28" s="15">
        <v>0</v>
      </c>
      <c r="G28" s="15">
        <f>E28+F28</f>
        <v>5350</v>
      </c>
      <c r="H28" s="15">
        <v>0</v>
      </c>
      <c r="I28" s="15">
        <v>588.20000000000005</v>
      </c>
      <c r="J28" s="15">
        <f>I28-H28</f>
        <v>588.20000000000005</v>
      </c>
      <c r="K28" s="15">
        <v>0</v>
      </c>
      <c r="L28" s="15">
        <v>0</v>
      </c>
      <c r="M28" s="15">
        <f>E28*0.105</f>
        <v>561.75</v>
      </c>
      <c r="N28" s="15">
        <f>SUM(J28:M28)</f>
        <v>1149.95</v>
      </c>
      <c r="O28" s="18">
        <f>G28-N28</f>
        <v>4200.05</v>
      </c>
      <c r="P28" s="10">
        <v>510.86</v>
      </c>
      <c r="Q28" s="10">
        <v>882.75</v>
      </c>
      <c r="R28" s="35">
        <f>P28+Q28</f>
        <v>1393.6100000000001</v>
      </c>
    </row>
    <row r="29" spans="1:18" x14ac:dyDescent="0.25">
      <c r="A29" t="s">
        <v>134</v>
      </c>
      <c r="B29" s="2" t="s">
        <v>26</v>
      </c>
      <c r="E29" s="34">
        <f>SUM(E27:E28)</f>
        <v>5350</v>
      </c>
      <c r="F29" s="34">
        <f>F28</f>
        <v>0</v>
      </c>
      <c r="G29" s="34">
        <f>SUM(G27:G28)</f>
        <v>5350</v>
      </c>
      <c r="H29" s="34">
        <f t="shared" ref="H29:R29" si="12">SUM(H27:H28)</f>
        <v>0</v>
      </c>
      <c r="I29" s="34">
        <f t="shared" si="12"/>
        <v>588.20000000000005</v>
      </c>
      <c r="J29" s="34">
        <f t="shared" si="12"/>
        <v>588.20000000000005</v>
      </c>
      <c r="K29" s="34">
        <f t="shared" si="12"/>
        <v>0</v>
      </c>
      <c r="L29" s="34">
        <f t="shared" si="12"/>
        <v>0</v>
      </c>
      <c r="M29" s="34">
        <f t="shared" si="12"/>
        <v>561.75</v>
      </c>
      <c r="N29" s="34">
        <f t="shared" si="12"/>
        <v>1149.95</v>
      </c>
      <c r="O29" s="34">
        <f t="shared" si="12"/>
        <v>4200.05</v>
      </c>
      <c r="P29" s="34">
        <f t="shared" si="12"/>
        <v>510.86</v>
      </c>
      <c r="Q29" s="34">
        <f t="shared" si="12"/>
        <v>882.75</v>
      </c>
      <c r="R29" s="34">
        <f t="shared" si="12"/>
        <v>1393.6100000000001</v>
      </c>
    </row>
    <row r="30" spans="1:18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8" x14ac:dyDescent="0.25">
      <c r="B31" s="2" t="s">
        <v>50</v>
      </c>
      <c r="C31" s="2" t="s">
        <v>47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8" x14ac:dyDescent="0.25">
      <c r="B32" t="s">
        <v>120</v>
      </c>
      <c r="C32" t="s">
        <v>93</v>
      </c>
      <c r="D32" t="s">
        <v>78</v>
      </c>
      <c r="E32" s="15">
        <v>5350</v>
      </c>
      <c r="F32" s="15">
        <v>0</v>
      </c>
      <c r="G32" s="15">
        <f>E32+F32</f>
        <v>5350</v>
      </c>
      <c r="H32" s="15">
        <v>0</v>
      </c>
      <c r="I32" s="15">
        <v>588.20000000000005</v>
      </c>
      <c r="J32" s="15">
        <f>I32-H32</f>
        <v>588.20000000000005</v>
      </c>
      <c r="K32" s="15">
        <v>0</v>
      </c>
      <c r="L32" s="15">
        <v>0</v>
      </c>
      <c r="M32" s="15">
        <f>E32*0.105</f>
        <v>561.75</v>
      </c>
      <c r="N32" s="15">
        <f>SUM(J32:M32)</f>
        <v>1149.95</v>
      </c>
      <c r="O32" s="18">
        <f>G32-N32</f>
        <v>4200.05</v>
      </c>
      <c r="P32" s="10">
        <v>510.86</v>
      </c>
      <c r="Q32" s="10">
        <v>882.75</v>
      </c>
      <c r="R32" s="35">
        <f>P32+Q32</f>
        <v>1393.6100000000001</v>
      </c>
    </row>
    <row r="33" spans="1:18" x14ac:dyDescent="0.25">
      <c r="B33" t="s">
        <v>121</v>
      </c>
      <c r="C33" t="s">
        <v>114</v>
      </c>
      <c r="D33" t="s">
        <v>79</v>
      </c>
      <c r="E33" s="15">
        <v>5350</v>
      </c>
      <c r="F33" s="15">
        <v>0</v>
      </c>
      <c r="G33" s="15">
        <f>E33+F33</f>
        <v>5350</v>
      </c>
      <c r="H33" s="15">
        <v>0</v>
      </c>
      <c r="I33" s="15">
        <v>588.20000000000005</v>
      </c>
      <c r="J33" s="15">
        <f>I33-H33</f>
        <v>588.20000000000005</v>
      </c>
      <c r="K33" s="15">
        <v>0</v>
      </c>
      <c r="L33" s="15">
        <v>0</v>
      </c>
      <c r="M33" s="15">
        <f>E33*0.105</f>
        <v>561.75</v>
      </c>
      <c r="N33" s="15">
        <f>SUM(J33:M33)</f>
        <v>1149.95</v>
      </c>
      <c r="O33" s="18">
        <f>G33-N33</f>
        <v>4200.05</v>
      </c>
      <c r="P33" s="10">
        <v>510.86</v>
      </c>
      <c r="Q33" s="10">
        <v>882.75</v>
      </c>
      <c r="R33" s="35">
        <f>P33+Q33</f>
        <v>1393.6100000000001</v>
      </c>
    </row>
    <row r="34" spans="1:18" x14ac:dyDescent="0.25">
      <c r="A34" t="s">
        <v>137</v>
      </c>
      <c r="B34" s="2" t="s">
        <v>26</v>
      </c>
      <c r="E34" s="34">
        <f>SUM(E32:E33)</f>
        <v>10700</v>
      </c>
      <c r="F34" s="34">
        <f>SUM(F32:F33)</f>
        <v>0</v>
      </c>
      <c r="G34" s="34">
        <f>SUM(G32:G33)</f>
        <v>10700</v>
      </c>
      <c r="H34" s="34">
        <f t="shared" ref="H34:R34" si="13">SUM(H32:H33)</f>
        <v>0</v>
      </c>
      <c r="I34" s="34">
        <f t="shared" si="13"/>
        <v>1176.4000000000001</v>
      </c>
      <c r="J34" s="34">
        <f t="shared" si="13"/>
        <v>1176.4000000000001</v>
      </c>
      <c r="K34" s="34">
        <f t="shared" si="13"/>
        <v>0</v>
      </c>
      <c r="L34" s="34">
        <f t="shared" si="13"/>
        <v>0</v>
      </c>
      <c r="M34" s="34">
        <f t="shared" si="13"/>
        <v>1123.5</v>
      </c>
      <c r="N34" s="34">
        <f t="shared" si="13"/>
        <v>2299.9</v>
      </c>
      <c r="O34" s="34">
        <f t="shared" si="13"/>
        <v>8400.1</v>
      </c>
      <c r="P34" s="34">
        <f t="shared" si="13"/>
        <v>1021.72</v>
      </c>
      <c r="Q34" s="34">
        <f t="shared" si="13"/>
        <v>1765.5</v>
      </c>
      <c r="R34" s="34">
        <f t="shared" si="13"/>
        <v>2787.2200000000003</v>
      </c>
    </row>
    <row r="35" spans="1:18" x14ac:dyDescent="0.25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8" x14ac:dyDescent="0.25">
      <c r="B36" s="2" t="s">
        <v>63</v>
      </c>
      <c r="C36" s="2" t="s">
        <v>51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x14ac:dyDescent="0.25">
      <c r="B37" t="s">
        <v>122</v>
      </c>
      <c r="C37" t="s">
        <v>97</v>
      </c>
      <c r="D37" t="s">
        <v>80</v>
      </c>
      <c r="E37" s="15">
        <v>5350</v>
      </c>
      <c r="F37" s="15">
        <v>0</v>
      </c>
      <c r="G37" s="15">
        <f>E37+F37</f>
        <v>5350</v>
      </c>
      <c r="H37" s="15">
        <v>0</v>
      </c>
      <c r="I37" s="15">
        <v>588.20000000000005</v>
      </c>
      <c r="J37" s="15">
        <f>I37-H37</f>
        <v>588.20000000000005</v>
      </c>
      <c r="K37" s="15">
        <v>0</v>
      </c>
      <c r="L37" s="15">
        <v>0</v>
      </c>
      <c r="M37" s="15">
        <f t="shared" ref="M37:M47" si="14">E37*0.105</f>
        <v>561.75</v>
      </c>
      <c r="N37" s="15">
        <f>SUM(J37:M37)</f>
        <v>1149.95</v>
      </c>
      <c r="O37" s="18">
        <f t="shared" ref="O37:O47" si="15">G37-N37</f>
        <v>4200.05</v>
      </c>
      <c r="P37" s="10">
        <v>510.86</v>
      </c>
      <c r="Q37" s="10">
        <v>882.75</v>
      </c>
      <c r="R37" s="35">
        <f t="shared" ref="R37:R47" si="16">P37+Q37</f>
        <v>1393.6100000000001</v>
      </c>
    </row>
    <row r="38" spans="1:18" x14ac:dyDescent="0.25">
      <c r="B38" t="s">
        <v>123</v>
      </c>
      <c r="C38" t="s">
        <v>100</v>
      </c>
      <c r="D38" t="s">
        <v>80</v>
      </c>
      <c r="E38" s="15">
        <v>5350</v>
      </c>
      <c r="F38" s="15">
        <v>0</v>
      </c>
      <c r="G38" s="15">
        <f t="shared" ref="G38:G47" si="17">E38+F38</f>
        <v>5350</v>
      </c>
      <c r="H38" s="15">
        <v>0</v>
      </c>
      <c r="I38" s="15">
        <v>588.20000000000005</v>
      </c>
      <c r="J38" s="15">
        <f t="shared" ref="J38:J47" si="18">I38-H38</f>
        <v>588.20000000000005</v>
      </c>
      <c r="K38" s="15">
        <v>0</v>
      </c>
      <c r="L38" s="15">
        <v>0</v>
      </c>
      <c r="M38" s="15">
        <f t="shared" si="14"/>
        <v>561.75</v>
      </c>
      <c r="N38" s="15">
        <f t="shared" ref="N38:N47" si="19">SUM(J38:M38)</f>
        <v>1149.95</v>
      </c>
      <c r="O38" s="18">
        <f t="shared" si="15"/>
        <v>4200.05</v>
      </c>
      <c r="P38" s="10">
        <v>510.86</v>
      </c>
      <c r="Q38" s="10">
        <v>882.75</v>
      </c>
      <c r="R38" s="35">
        <f t="shared" si="16"/>
        <v>1393.6100000000001</v>
      </c>
    </row>
    <row r="39" spans="1:18" x14ac:dyDescent="0.25">
      <c r="B39" t="s">
        <v>124</v>
      </c>
      <c r="C39" t="s">
        <v>96</v>
      </c>
      <c r="D39" t="s">
        <v>78</v>
      </c>
      <c r="E39" s="15">
        <v>5350</v>
      </c>
      <c r="F39" s="15">
        <v>0</v>
      </c>
      <c r="G39" s="15">
        <f t="shared" si="17"/>
        <v>5350</v>
      </c>
      <c r="H39" s="15">
        <v>0</v>
      </c>
      <c r="I39" s="15">
        <v>588.20000000000005</v>
      </c>
      <c r="J39" s="15">
        <f t="shared" si="18"/>
        <v>588.20000000000005</v>
      </c>
      <c r="K39" s="15">
        <v>0</v>
      </c>
      <c r="L39" s="15">
        <v>0</v>
      </c>
      <c r="M39" s="15">
        <f t="shared" si="14"/>
        <v>561.75</v>
      </c>
      <c r="N39" s="15">
        <f t="shared" si="19"/>
        <v>1149.95</v>
      </c>
      <c r="O39" s="18">
        <f t="shared" si="15"/>
        <v>4200.05</v>
      </c>
      <c r="P39" s="10">
        <v>510.86</v>
      </c>
      <c r="Q39" s="10">
        <v>882.75</v>
      </c>
      <c r="R39" s="35">
        <f t="shared" si="16"/>
        <v>1393.6100000000001</v>
      </c>
    </row>
    <row r="40" spans="1:18" x14ac:dyDescent="0.25">
      <c r="B40" t="s">
        <v>125</v>
      </c>
      <c r="C40" t="s">
        <v>104</v>
      </c>
      <c r="D40" t="s">
        <v>78</v>
      </c>
      <c r="E40" s="15">
        <v>5350</v>
      </c>
      <c r="F40" s="15">
        <v>0</v>
      </c>
      <c r="G40" s="15">
        <f t="shared" si="17"/>
        <v>5350</v>
      </c>
      <c r="H40" s="15">
        <v>0</v>
      </c>
      <c r="I40" s="15">
        <v>588.20000000000005</v>
      </c>
      <c r="J40" s="15">
        <f t="shared" si="18"/>
        <v>588.20000000000005</v>
      </c>
      <c r="K40" s="15">
        <v>0</v>
      </c>
      <c r="L40" s="15">
        <v>0</v>
      </c>
      <c r="M40" s="15">
        <f t="shared" si="14"/>
        <v>561.75</v>
      </c>
      <c r="N40" s="15">
        <f t="shared" si="19"/>
        <v>1149.95</v>
      </c>
      <c r="O40" s="18">
        <f t="shared" si="15"/>
        <v>4200.05</v>
      </c>
      <c r="P40" s="10">
        <v>510.86</v>
      </c>
      <c r="Q40" s="10">
        <v>882.75</v>
      </c>
      <c r="R40" s="35">
        <f t="shared" si="16"/>
        <v>1393.6100000000001</v>
      </c>
    </row>
    <row r="41" spans="1:18" x14ac:dyDescent="0.25">
      <c r="B41" t="s">
        <v>126</v>
      </c>
      <c r="C41" t="s">
        <v>94</v>
      </c>
      <c r="D41" t="s">
        <v>81</v>
      </c>
      <c r="E41" s="15">
        <v>5350</v>
      </c>
      <c r="F41" s="15">
        <v>0</v>
      </c>
      <c r="G41" s="15">
        <f t="shared" si="17"/>
        <v>5350</v>
      </c>
      <c r="H41" s="15">
        <v>0</v>
      </c>
      <c r="I41" s="15">
        <v>588.20000000000005</v>
      </c>
      <c r="J41" s="15">
        <f t="shared" si="18"/>
        <v>588.20000000000005</v>
      </c>
      <c r="K41" s="15">
        <v>0</v>
      </c>
      <c r="L41" s="15">
        <v>0</v>
      </c>
      <c r="M41" s="15">
        <f t="shared" si="14"/>
        <v>561.75</v>
      </c>
      <c r="N41" s="15">
        <f t="shared" si="19"/>
        <v>1149.95</v>
      </c>
      <c r="O41" s="18">
        <f t="shared" si="15"/>
        <v>4200.05</v>
      </c>
      <c r="P41" s="10">
        <v>510.86</v>
      </c>
      <c r="Q41" s="10">
        <v>882.75</v>
      </c>
      <c r="R41" s="35">
        <f t="shared" si="16"/>
        <v>1393.6100000000001</v>
      </c>
    </row>
    <row r="42" spans="1:18" x14ac:dyDescent="0.25">
      <c r="B42" t="s">
        <v>127</v>
      </c>
      <c r="C42" t="s">
        <v>98</v>
      </c>
      <c r="D42" t="s">
        <v>81</v>
      </c>
      <c r="E42" s="15">
        <v>5350</v>
      </c>
      <c r="F42" s="15">
        <v>0</v>
      </c>
      <c r="G42" s="15">
        <f t="shared" si="17"/>
        <v>5350</v>
      </c>
      <c r="H42" s="15">
        <v>0</v>
      </c>
      <c r="I42" s="15">
        <v>588.20000000000005</v>
      </c>
      <c r="J42" s="15">
        <f t="shared" si="18"/>
        <v>588.20000000000005</v>
      </c>
      <c r="K42" s="15">
        <v>0</v>
      </c>
      <c r="L42" s="15">
        <v>0</v>
      </c>
      <c r="M42" s="15">
        <f t="shared" si="14"/>
        <v>561.75</v>
      </c>
      <c r="N42" s="15">
        <f t="shared" si="19"/>
        <v>1149.95</v>
      </c>
      <c r="O42" s="18">
        <f t="shared" si="15"/>
        <v>4200.05</v>
      </c>
      <c r="P42" s="10">
        <v>510.86</v>
      </c>
      <c r="Q42" s="10">
        <v>882.75</v>
      </c>
      <c r="R42" s="35">
        <f t="shared" si="16"/>
        <v>1393.6100000000001</v>
      </c>
    </row>
    <row r="43" spans="1:18" x14ac:dyDescent="0.25">
      <c r="B43" t="s">
        <v>128</v>
      </c>
      <c r="C43" t="s">
        <v>101</v>
      </c>
      <c r="D43" t="s">
        <v>81</v>
      </c>
      <c r="E43" s="15">
        <v>5350</v>
      </c>
      <c r="F43" s="15">
        <v>0</v>
      </c>
      <c r="G43" s="15">
        <f t="shared" si="17"/>
        <v>5350</v>
      </c>
      <c r="H43" s="15">
        <v>0</v>
      </c>
      <c r="I43" s="15">
        <v>588.20000000000005</v>
      </c>
      <c r="J43" s="15">
        <f t="shared" si="18"/>
        <v>588.20000000000005</v>
      </c>
      <c r="K43" s="15">
        <v>0</v>
      </c>
      <c r="L43" s="15">
        <v>0</v>
      </c>
      <c r="M43" s="15">
        <f t="shared" si="14"/>
        <v>561.75</v>
      </c>
      <c r="N43" s="15">
        <f t="shared" si="19"/>
        <v>1149.95</v>
      </c>
      <c r="O43" s="18">
        <f t="shared" si="15"/>
        <v>4200.05</v>
      </c>
      <c r="P43" s="10">
        <v>510.86</v>
      </c>
      <c r="Q43" s="10">
        <v>882.75</v>
      </c>
      <c r="R43" s="35">
        <f t="shared" si="16"/>
        <v>1393.6100000000001</v>
      </c>
    </row>
    <row r="44" spans="1:18" x14ac:dyDescent="0.25">
      <c r="B44" t="s">
        <v>129</v>
      </c>
      <c r="C44" t="s">
        <v>95</v>
      </c>
      <c r="D44" t="s">
        <v>82</v>
      </c>
      <c r="E44" s="15">
        <v>5350</v>
      </c>
      <c r="F44" s="15">
        <v>0</v>
      </c>
      <c r="G44" s="15">
        <f t="shared" si="17"/>
        <v>5350</v>
      </c>
      <c r="H44" s="15">
        <v>0</v>
      </c>
      <c r="I44" s="15">
        <v>588.20000000000005</v>
      </c>
      <c r="J44" s="15">
        <f t="shared" si="18"/>
        <v>588.20000000000005</v>
      </c>
      <c r="K44" s="15">
        <v>0</v>
      </c>
      <c r="L44" s="15">
        <v>0</v>
      </c>
      <c r="M44" s="15">
        <f t="shared" si="14"/>
        <v>561.75</v>
      </c>
      <c r="N44" s="15">
        <f t="shared" si="19"/>
        <v>1149.95</v>
      </c>
      <c r="O44" s="18">
        <f t="shared" si="15"/>
        <v>4200.05</v>
      </c>
      <c r="P44" s="10">
        <v>510.86</v>
      </c>
      <c r="Q44" s="10">
        <v>882.75</v>
      </c>
      <c r="R44" s="35">
        <f t="shared" si="16"/>
        <v>1393.6100000000001</v>
      </c>
    </row>
    <row r="45" spans="1:18" x14ac:dyDescent="0.25">
      <c r="B45" t="s">
        <v>130</v>
      </c>
      <c r="C45" t="s">
        <v>102</v>
      </c>
      <c r="D45" t="s">
        <v>82</v>
      </c>
      <c r="E45" s="15">
        <v>5350</v>
      </c>
      <c r="F45" s="15">
        <v>0</v>
      </c>
      <c r="G45" s="15">
        <f t="shared" si="17"/>
        <v>5350</v>
      </c>
      <c r="H45" s="15">
        <v>0</v>
      </c>
      <c r="I45" s="15">
        <v>588.20000000000005</v>
      </c>
      <c r="J45" s="15">
        <f t="shared" si="18"/>
        <v>588.20000000000005</v>
      </c>
      <c r="K45" s="15">
        <v>0</v>
      </c>
      <c r="L45" s="15">
        <v>0</v>
      </c>
      <c r="M45" s="15">
        <f t="shared" si="14"/>
        <v>561.75</v>
      </c>
      <c r="N45" s="15">
        <f t="shared" si="19"/>
        <v>1149.95</v>
      </c>
      <c r="O45" s="18">
        <f t="shared" si="15"/>
        <v>4200.05</v>
      </c>
      <c r="P45" s="10">
        <v>510.86</v>
      </c>
      <c r="Q45" s="10">
        <v>882.75</v>
      </c>
      <c r="R45" s="35">
        <f t="shared" si="16"/>
        <v>1393.6100000000001</v>
      </c>
    </row>
    <row r="46" spans="1:18" x14ac:dyDescent="0.25">
      <c r="B46" t="s">
        <v>131</v>
      </c>
      <c r="C46" t="s">
        <v>85</v>
      </c>
      <c r="D46" t="s">
        <v>83</v>
      </c>
      <c r="E46" s="15">
        <v>5350</v>
      </c>
      <c r="F46" s="15">
        <v>0</v>
      </c>
      <c r="G46" s="15">
        <f t="shared" si="17"/>
        <v>5350</v>
      </c>
      <c r="H46" s="15">
        <v>0</v>
      </c>
      <c r="I46" s="15">
        <v>588.20000000000005</v>
      </c>
      <c r="J46" s="15">
        <f t="shared" si="18"/>
        <v>588.20000000000005</v>
      </c>
      <c r="K46" s="15">
        <v>0</v>
      </c>
      <c r="L46" s="15">
        <v>0</v>
      </c>
      <c r="M46" s="15">
        <f t="shared" si="14"/>
        <v>561.75</v>
      </c>
      <c r="N46" s="15">
        <f t="shared" si="19"/>
        <v>1149.95</v>
      </c>
      <c r="O46" s="18">
        <f t="shared" si="15"/>
        <v>4200.05</v>
      </c>
      <c r="P46" s="10">
        <v>510.86</v>
      </c>
      <c r="Q46" s="10">
        <v>882.75</v>
      </c>
      <c r="R46" s="35">
        <f t="shared" si="16"/>
        <v>1393.6100000000001</v>
      </c>
    </row>
    <row r="47" spans="1:18" x14ac:dyDescent="0.25">
      <c r="B47" t="s">
        <v>132</v>
      </c>
      <c r="C47" t="s">
        <v>103</v>
      </c>
      <c r="D47" t="s">
        <v>83</v>
      </c>
      <c r="E47" s="15">
        <v>5350</v>
      </c>
      <c r="F47" s="15">
        <v>0</v>
      </c>
      <c r="G47" s="15">
        <f t="shared" si="17"/>
        <v>5350</v>
      </c>
      <c r="H47" s="15">
        <v>0</v>
      </c>
      <c r="I47" s="15">
        <v>588.20000000000005</v>
      </c>
      <c r="J47" s="15">
        <f t="shared" si="18"/>
        <v>588.20000000000005</v>
      </c>
      <c r="K47" s="15">
        <v>0</v>
      </c>
      <c r="L47" s="15">
        <v>0</v>
      </c>
      <c r="M47" s="15">
        <f t="shared" si="14"/>
        <v>561.75</v>
      </c>
      <c r="N47" s="15">
        <f t="shared" si="19"/>
        <v>1149.95</v>
      </c>
      <c r="O47" s="18">
        <f t="shared" si="15"/>
        <v>4200.05</v>
      </c>
      <c r="P47" s="10">
        <v>510.86</v>
      </c>
      <c r="Q47" s="10">
        <v>882.75</v>
      </c>
      <c r="R47" s="35">
        <f t="shared" si="16"/>
        <v>1393.6100000000001</v>
      </c>
    </row>
    <row r="48" spans="1:18" x14ac:dyDescent="0.25">
      <c r="A48" t="s">
        <v>138</v>
      </c>
      <c r="B48" s="2" t="s">
        <v>26</v>
      </c>
      <c r="E48" s="34">
        <f>SUM(E37:E47)</f>
        <v>58850</v>
      </c>
      <c r="F48" s="34">
        <f>SUM(F37:F47)</f>
        <v>0</v>
      </c>
      <c r="G48" s="34">
        <f>SUM(G37:G47)</f>
        <v>58850</v>
      </c>
      <c r="H48" s="34">
        <f t="shared" ref="H48:R48" si="20">SUM(H37:H47)</f>
        <v>0</v>
      </c>
      <c r="I48" s="34">
        <f t="shared" si="20"/>
        <v>6470.1999999999989</v>
      </c>
      <c r="J48" s="34">
        <f t="shared" si="20"/>
        <v>6470.1999999999989</v>
      </c>
      <c r="K48" s="34">
        <f t="shared" si="20"/>
        <v>0</v>
      </c>
      <c r="L48" s="34">
        <f t="shared" si="20"/>
        <v>0</v>
      </c>
      <c r="M48" s="34">
        <f t="shared" si="20"/>
        <v>6179.25</v>
      </c>
      <c r="N48" s="34">
        <f t="shared" si="20"/>
        <v>12649.450000000003</v>
      </c>
      <c r="O48" s="34">
        <f t="shared" si="20"/>
        <v>46200.55000000001</v>
      </c>
      <c r="P48" s="34">
        <f t="shared" si="20"/>
        <v>5619.46</v>
      </c>
      <c r="Q48" s="34">
        <f t="shared" si="20"/>
        <v>9710.25</v>
      </c>
      <c r="R48" s="34">
        <f t="shared" si="20"/>
        <v>15329.710000000005</v>
      </c>
    </row>
    <row r="49" spans="1:18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8" x14ac:dyDescent="0.25">
      <c r="B50" s="2" t="s">
        <v>140</v>
      </c>
      <c r="C50" s="2" t="s">
        <v>64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8" x14ac:dyDescent="0.25">
      <c r="B51" t="s">
        <v>133</v>
      </c>
      <c r="C51" t="s">
        <v>99</v>
      </c>
      <c r="D51" t="s">
        <v>80</v>
      </c>
      <c r="E51" s="15">
        <v>5350</v>
      </c>
      <c r="F51" s="15">
        <v>0</v>
      </c>
      <c r="G51" s="15">
        <f>E51+F51</f>
        <v>5350</v>
      </c>
      <c r="H51" s="15">
        <v>0</v>
      </c>
      <c r="I51" s="15">
        <v>588.20000000000005</v>
      </c>
      <c r="J51" s="15">
        <f>I51-H51</f>
        <v>588.20000000000005</v>
      </c>
      <c r="K51" s="15">
        <v>0</v>
      </c>
      <c r="L51" s="15">
        <v>0</v>
      </c>
      <c r="M51" s="15">
        <f>E51*0.105</f>
        <v>561.75</v>
      </c>
      <c r="N51" s="15">
        <f>SUM(J51:M51)</f>
        <v>1149.95</v>
      </c>
      <c r="O51" s="18">
        <f>G51-N51</f>
        <v>4200.05</v>
      </c>
      <c r="P51" s="10">
        <v>510.86</v>
      </c>
      <c r="Q51" s="10">
        <v>882.75</v>
      </c>
      <c r="R51" s="35">
        <f t="shared" ref="R51" si="21">P51+Q51</f>
        <v>1393.6100000000001</v>
      </c>
    </row>
    <row r="52" spans="1:18" x14ac:dyDescent="0.25">
      <c r="A52" t="s">
        <v>139</v>
      </c>
      <c r="B52" s="2" t="s">
        <v>26</v>
      </c>
      <c r="E52" s="34">
        <f>E51</f>
        <v>5350</v>
      </c>
      <c r="F52" s="34">
        <f>F51</f>
        <v>0</v>
      </c>
      <c r="G52" s="34">
        <f>G51</f>
        <v>5350</v>
      </c>
      <c r="H52" s="34">
        <f t="shared" ref="H52:R52" si="22">H51</f>
        <v>0</v>
      </c>
      <c r="I52" s="34">
        <f t="shared" si="22"/>
        <v>588.20000000000005</v>
      </c>
      <c r="J52" s="34">
        <f t="shared" si="22"/>
        <v>588.20000000000005</v>
      </c>
      <c r="K52" s="34">
        <f t="shared" si="22"/>
        <v>0</v>
      </c>
      <c r="L52" s="34">
        <f t="shared" si="22"/>
        <v>0</v>
      </c>
      <c r="M52" s="34">
        <f t="shared" si="22"/>
        <v>561.75</v>
      </c>
      <c r="N52" s="34">
        <f t="shared" si="22"/>
        <v>1149.95</v>
      </c>
      <c r="O52" s="34">
        <f t="shared" si="22"/>
        <v>4200.05</v>
      </c>
      <c r="P52" s="34">
        <f t="shared" si="22"/>
        <v>510.86</v>
      </c>
      <c r="Q52" s="34">
        <f t="shared" si="22"/>
        <v>882.75</v>
      </c>
      <c r="R52" s="34">
        <f t="shared" si="22"/>
        <v>1393.6100000000001</v>
      </c>
    </row>
    <row r="53" spans="1:18" x14ac:dyDescent="0.25">
      <c r="B53" s="2"/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8"/>
      <c r="Q53" s="8"/>
      <c r="R53" s="8"/>
    </row>
    <row r="54" spans="1:18" x14ac:dyDescent="0.2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8" ht="18.75" x14ac:dyDescent="0.3">
      <c r="D55" s="4" t="s">
        <v>105</v>
      </c>
      <c r="E55" s="17">
        <f>E13+E24+E29+E34+E48+E52+E53</f>
        <v>153604.95000000001</v>
      </c>
      <c r="F55" s="17">
        <f t="shared" ref="F55:R55" si="23">F13+F24+F29+F34+F48+F52+F53</f>
        <v>0</v>
      </c>
      <c r="G55" s="17">
        <f t="shared" si="23"/>
        <v>153604.95000000001</v>
      </c>
      <c r="H55" s="17">
        <f t="shared" si="23"/>
        <v>274.08999999999997</v>
      </c>
      <c r="I55" s="17">
        <f t="shared" si="23"/>
        <v>18911.5</v>
      </c>
      <c r="J55" s="17">
        <f t="shared" si="23"/>
        <v>18637.41</v>
      </c>
      <c r="K55" s="17">
        <f t="shared" si="23"/>
        <v>0</v>
      </c>
      <c r="L55" s="17">
        <f t="shared" si="23"/>
        <v>0</v>
      </c>
      <c r="M55" s="17">
        <f t="shared" si="23"/>
        <v>16128.519749999999</v>
      </c>
      <c r="N55" s="17">
        <f t="shared" si="23"/>
        <v>34765.929750000003</v>
      </c>
      <c r="O55" s="17">
        <f t="shared" si="23"/>
        <v>118839.02025000002</v>
      </c>
      <c r="P55" s="17">
        <f t="shared" si="23"/>
        <v>14204.14</v>
      </c>
      <c r="Q55" s="17">
        <f t="shared" si="23"/>
        <v>25427.309999999998</v>
      </c>
      <c r="R55" s="17">
        <f t="shared" si="23"/>
        <v>39631.450000000004</v>
      </c>
    </row>
    <row r="58" spans="1:18" ht="15.75" thickBot="1" x14ac:dyDescent="0.3">
      <c r="E58" s="61"/>
      <c r="F58" s="61"/>
      <c r="I58" s="61"/>
      <c r="J58" s="61"/>
      <c r="K58" s="61"/>
    </row>
    <row r="59" spans="1:18" x14ac:dyDescent="0.25">
      <c r="E59" s="63" t="s">
        <v>146</v>
      </c>
      <c r="F59" s="63"/>
      <c r="I59" s="64" t="s">
        <v>145</v>
      </c>
      <c r="J59" s="64"/>
      <c r="K59" s="64"/>
    </row>
    <row r="60" spans="1:18" ht="15.75" x14ac:dyDescent="0.3">
      <c r="E60" s="65" t="s">
        <v>144</v>
      </c>
      <c r="F60" s="63"/>
      <c r="I60" s="65" t="s">
        <v>145</v>
      </c>
      <c r="J60" s="65"/>
      <c r="K60" s="65"/>
    </row>
  </sheetData>
  <mergeCells count="8">
    <mergeCell ref="E59:F59"/>
    <mergeCell ref="I59:K59"/>
    <mergeCell ref="E60:F60"/>
    <mergeCell ref="I60:K60"/>
    <mergeCell ref="C6:D6"/>
    <mergeCell ref="E7:R7"/>
    <mergeCell ref="E58:F58"/>
    <mergeCell ref="I58:K5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ignoredErrors>
    <ignoredError sqref="F2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5"/>
  <sheetViews>
    <sheetView tabSelected="1" topLeftCell="A7" workbookViewId="0">
      <selection activeCell="P24" sqref="P24"/>
    </sheetView>
  </sheetViews>
  <sheetFormatPr baseColWidth="10" defaultRowHeight="15" x14ac:dyDescent="0.25"/>
  <cols>
    <col min="1" max="1" width="16" customWidth="1"/>
    <col min="2" max="2" width="34" customWidth="1"/>
    <col min="3" max="3" width="27.28515625" customWidth="1"/>
    <col min="4" max="4" width="21.28515625" customWidth="1"/>
    <col min="5" max="5" width="0.140625" hidden="1" customWidth="1"/>
    <col min="6" max="6" width="20.7109375" hidden="1" customWidth="1"/>
    <col min="7" max="7" width="20" hidden="1" customWidth="1"/>
    <col min="8" max="8" width="18" hidden="1" customWidth="1"/>
    <col min="9" max="9" width="17" hidden="1" customWidth="1"/>
    <col min="10" max="10" width="0.140625" hidden="1" customWidth="1"/>
    <col min="11" max="11" width="0.28515625" hidden="1" customWidth="1"/>
    <col min="12" max="12" width="14" customWidth="1"/>
  </cols>
  <sheetData>
    <row r="6" spans="1:13" ht="18.75" x14ac:dyDescent="0.25">
      <c r="B6" s="58" t="s">
        <v>169</v>
      </c>
      <c r="C6" s="58"/>
    </row>
    <row r="8" spans="1:13" ht="23.25" thickBot="1" x14ac:dyDescent="0.3">
      <c r="A8" s="47" t="s">
        <v>9</v>
      </c>
      <c r="B8" s="48" t="s">
        <v>10</v>
      </c>
      <c r="C8" s="48" t="s">
        <v>0</v>
      </c>
      <c r="D8" s="48" t="s">
        <v>159</v>
      </c>
      <c r="E8" s="48" t="s">
        <v>160</v>
      </c>
      <c r="F8" s="48" t="s">
        <v>161</v>
      </c>
      <c r="G8" s="48" t="s">
        <v>162</v>
      </c>
      <c r="H8" s="48" t="s">
        <v>163</v>
      </c>
      <c r="I8" s="48" t="s">
        <v>164</v>
      </c>
      <c r="J8" s="48" t="s">
        <v>165</v>
      </c>
      <c r="K8" s="48" t="s">
        <v>166</v>
      </c>
      <c r="L8" s="48" t="s">
        <v>167</v>
      </c>
      <c r="M8" s="48" t="s">
        <v>168</v>
      </c>
    </row>
    <row r="9" spans="1:13" ht="16.5" thickTop="1" thickBot="1" x14ac:dyDescent="0.3">
      <c r="A9" s="2" t="s">
        <v>19</v>
      </c>
      <c r="B9" s="2" t="s">
        <v>20</v>
      </c>
      <c r="C9" s="2"/>
    </row>
    <row r="10" spans="1:13" x14ac:dyDescent="0.25">
      <c r="A10" t="s">
        <v>21</v>
      </c>
      <c r="B10" s="11" t="s">
        <v>22</v>
      </c>
      <c r="C10" t="s">
        <v>25</v>
      </c>
      <c r="D10" s="96">
        <v>18890.45</v>
      </c>
      <c r="E10" s="97">
        <v>33909.9</v>
      </c>
      <c r="F10" s="98">
        <v>10298.36</v>
      </c>
      <c r="G10" s="98">
        <v>6489.09</v>
      </c>
      <c r="H10" s="98">
        <v>0.21360000000000001</v>
      </c>
      <c r="I10" s="98">
        <v>1386.0696240000002</v>
      </c>
      <c r="J10" s="98">
        <v>1090.6099999999999</v>
      </c>
      <c r="K10" s="98">
        <v>2103</v>
      </c>
      <c r="L10" s="98">
        <v>16787.45</v>
      </c>
      <c r="M10" s="99">
        <v>2476.6796240000003</v>
      </c>
    </row>
    <row r="11" spans="1:13" x14ac:dyDescent="0.25">
      <c r="A11" t="s">
        <v>23</v>
      </c>
      <c r="B11" s="11" t="s">
        <v>24</v>
      </c>
      <c r="C11" t="s">
        <v>3</v>
      </c>
      <c r="D11" s="88">
        <v>5403.65</v>
      </c>
      <c r="E11" s="104">
        <v>9700</v>
      </c>
      <c r="F11" s="90">
        <v>496.08</v>
      </c>
      <c r="G11" s="90">
        <v>2804.5699999999997</v>
      </c>
      <c r="H11" s="90">
        <v>6.4000000000000001E-2</v>
      </c>
      <c r="I11" s="90">
        <v>179.49247999999997</v>
      </c>
      <c r="J11" s="90">
        <v>9.52</v>
      </c>
      <c r="K11" s="90">
        <v>2103</v>
      </c>
      <c r="L11" s="90">
        <v>3300.6499999999996</v>
      </c>
      <c r="M11" s="91">
        <v>189.01247999999998</v>
      </c>
    </row>
    <row r="12" spans="1:13" ht="15.75" thickBot="1" x14ac:dyDescent="0.3">
      <c r="A12" t="s">
        <v>41</v>
      </c>
      <c r="B12" s="11" t="s">
        <v>42</v>
      </c>
      <c r="C12" t="s">
        <v>2</v>
      </c>
      <c r="D12" s="92">
        <v>8401.83</v>
      </c>
      <c r="E12" s="93">
        <v>20000</v>
      </c>
      <c r="F12" s="94">
        <v>4210.42</v>
      </c>
      <c r="G12" s="94">
        <v>2088.41</v>
      </c>
      <c r="H12" s="94">
        <v>0.10879999999999999</v>
      </c>
      <c r="I12" s="94">
        <v>227.21900799999997</v>
      </c>
      <c r="J12" s="94">
        <v>247.24</v>
      </c>
      <c r="K12" s="94">
        <v>2103</v>
      </c>
      <c r="L12" s="94">
        <v>6298.83</v>
      </c>
      <c r="M12" s="95">
        <v>474.45900799999998</v>
      </c>
    </row>
    <row r="13" spans="1:13" x14ac:dyDescent="0.25">
      <c r="A13" s="7" t="s">
        <v>26</v>
      </c>
      <c r="D13" s="66">
        <f>SUM(D10:D12)</f>
        <v>32695.93</v>
      </c>
      <c r="E13" s="66">
        <f>SUM(E10:E12)</f>
        <v>63609.9</v>
      </c>
      <c r="F13" s="66">
        <f>SUM(F10:F12)</f>
        <v>15004.86</v>
      </c>
      <c r="G13" s="66">
        <f>SUM(G10:G12)</f>
        <v>11382.07</v>
      </c>
      <c r="H13" s="66">
        <f>SUM(H10:H12)</f>
        <v>0.38640000000000002</v>
      </c>
      <c r="I13" s="66">
        <f>SUM(I10:I12)</f>
        <v>1792.7811120000001</v>
      </c>
      <c r="J13" s="66">
        <f>SUM(J10:J12)</f>
        <v>1347.37</v>
      </c>
      <c r="K13" s="66">
        <f>SUM(K10:K12)</f>
        <v>6309</v>
      </c>
      <c r="L13" s="66">
        <f>SUM(L10:L12)</f>
        <v>26386.93</v>
      </c>
      <c r="M13" s="66">
        <f>SUM(M10:M12)</f>
        <v>3140.151112</v>
      </c>
    </row>
    <row r="15" spans="1:13" ht="15.75" thickBot="1" x14ac:dyDescent="0.3">
      <c r="A15" s="2" t="s">
        <v>27</v>
      </c>
      <c r="B15" s="2" t="s">
        <v>28</v>
      </c>
    </row>
    <row r="16" spans="1:13" x14ac:dyDescent="0.25">
      <c r="A16" t="s">
        <v>32</v>
      </c>
      <c r="B16" s="11" t="s">
        <v>37</v>
      </c>
      <c r="C16" t="s">
        <v>1</v>
      </c>
      <c r="D16" s="74">
        <v>8401.83</v>
      </c>
      <c r="E16" s="75">
        <v>20000</v>
      </c>
      <c r="F16" s="76">
        <v>4210.42</v>
      </c>
      <c r="G16" s="76">
        <v>2088.41</v>
      </c>
      <c r="H16" s="76">
        <v>0.10879999999999999</v>
      </c>
      <c r="I16" s="76">
        <v>227.21900799999997</v>
      </c>
      <c r="J16" s="76">
        <v>247.24</v>
      </c>
      <c r="K16" s="76">
        <v>2103</v>
      </c>
      <c r="L16" s="76">
        <v>6298.83</v>
      </c>
      <c r="M16" s="73">
        <v>474.45900799999998</v>
      </c>
    </row>
    <row r="17" spans="1:13" x14ac:dyDescent="0.25">
      <c r="A17" t="s">
        <v>33</v>
      </c>
      <c r="B17" s="11" t="s">
        <v>38</v>
      </c>
      <c r="C17" t="s">
        <v>74</v>
      </c>
      <c r="D17" s="77">
        <v>4494.9799999999996</v>
      </c>
      <c r="E17" s="69">
        <v>10700</v>
      </c>
      <c r="F17" s="70">
        <v>496.08</v>
      </c>
      <c r="G17" s="70">
        <v>1895.8999999999996</v>
      </c>
      <c r="H17" s="70">
        <v>6.4000000000000001E-2</v>
      </c>
      <c r="I17" s="70">
        <v>121.33759999999998</v>
      </c>
      <c r="J17" s="70">
        <v>9.52</v>
      </c>
      <c r="K17" s="70">
        <v>2103</v>
      </c>
      <c r="L17" s="70">
        <v>2391.9799999999996</v>
      </c>
      <c r="M17" s="78">
        <v>130.85759999999999</v>
      </c>
    </row>
    <row r="18" spans="1:13" x14ac:dyDescent="0.25">
      <c r="A18" t="s">
        <v>34</v>
      </c>
      <c r="B18" t="s">
        <v>141</v>
      </c>
      <c r="C18" t="s">
        <v>75</v>
      </c>
      <c r="D18" s="88">
        <v>2980.37</v>
      </c>
      <c r="E18" s="89">
        <v>10700</v>
      </c>
      <c r="F18" s="90">
        <v>496.08</v>
      </c>
      <c r="G18" s="90">
        <v>381.28999999999991</v>
      </c>
      <c r="H18" s="90">
        <v>6.4000000000000001E-2</v>
      </c>
      <c r="I18" s="90">
        <v>24.402559999999994</v>
      </c>
      <c r="J18" s="90">
        <v>9.52</v>
      </c>
      <c r="K18" s="90">
        <v>2103</v>
      </c>
      <c r="L18" s="90">
        <v>877.36999999999989</v>
      </c>
      <c r="M18" s="91">
        <v>33.92255999999999</v>
      </c>
    </row>
    <row r="19" spans="1:13" x14ac:dyDescent="0.25">
      <c r="A19" t="s">
        <v>35</v>
      </c>
      <c r="B19" t="s">
        <v>111</v>
      </c>
      <c r="C19" t="s">
        <v>77</v>
      </c>
      <c r="D19" s="88">
        <v>4219.18</v>
      </c>
      <c r="E19" s="89">
        <v>12000</v>
      </c>
      <c r="F19" s="90">
        <v>496.08</v>
      </c>
      <c r="G19" s="90">
        <v>1620.1000000000004</v>
      </c>
      <c r="H19" s="90">
        <v>6.4000000000000001E-2</v>
      </c>
      <c r="I19" s="90">
        <v>103.68640000000002</v>
      </c>
      <c r="J19" s="90">
        <v>9.52</v>
      </c>
      <c r="K19" s="90">
        <v>2103</v>
      </c>
      <c r="L19" s="90">
        <v>2116.1800000000003</v>
      </c>
      <c r="M19" s="91">
        <v>113.20640000000002</v>
      </c>
    </row>
    <row r="20" spans="1:13" x14ac:dyDescent="0.25">
      <c r="A20" t="s">
        <v>36</v>
      </c>
      <c r="B20" t="s">
        <v>86</v>
      </c>
      <c r="C20" t="s">
        <v>39</v>
      </c>
      <c r="D20" s="88">
        <v>5013.7</v>
      </c>
      <c r="E20" s="89">
        <v>9000</v>
      </c>
      <c r="F20" s="90">
        <v>496.08</v>
      </c>
      <c r="G20" s="90">
        <v>2414.62</v>
      </c>
      <c r="H20" s="90">
        <v>6.4000000000000001E-2</v>
      </c>
      <c r="I20" s="90">
        <v>154.53567999999999</v>
      </c>
      <c r="J20" s="90">
        <v>9.52</v>
      </c>
      <c r="K20" s="90">
        <v>2103</v>
      </c>
      <c r="L20" s="90">
        <v>2910.7</v>
      </c>
      <c r="M20" s="91">
        <v>164.05568</v>
      </c>
    </row>
    <row r="21" spans="1:13" x14ac:dyDescent="0.25">
      <c r="A21" t="s">
        <v>115</v>
      </c>
      <c r="B21" t="s">
        <v>87</v>
      </c>
      <c r="C21" t="s">
        <v>39</v>
      </c>
      <c r="D21" s="88">
        <v>5013.7</v>
      </c>
      <c r="E21" s="89">
        <v>9000</v>
      </c>
      <c r="F21" s="90">
        <v>496.08</v>
      </c>
      <c r="G21" s="90">
        <v>2414.62</v>
      </c>
      <c r="H21" s="90">
        <v>6.4000000000000001E-2</v>
      </c>
      <c r="I21" s="90">
        <v>154.53567999999999</v>
      </c>
      <c r="J21" s="90">
        <v>9.52</v>
      </c>
      <c r="K21" s="90">
        <v>2103</v>
      </c>
      <c r="L21" s="90">
        <v>2910.7</v>
      </c>
      <c r="M21" s="91">
        <v>164.05568</v>
      </c>
    </row>
    <row r="22" spans="1:13" x14ac:dyDescent="0.25">
      <c r="A22" t="s">
        <v>116</v>
      </c>
      <c r="B22" t="s">
        <v>89</v>
      </c>
      <c r="C22" t="s">
        <v>4</v>
      </c>
      <c r="D22" s="88">
        <v>3008.22</v>
      </c>
      <c r="E22" s="89">
        <v>5400</v>
      </c>
      <c r="F22" s="90">
        <v>496.08</v>
      </c>
      <c r="G22" s="90">
        <v>409.13999999999982</v>
      </c>
      <c r="H22" s="90">
        <v>6.4000000000000001E-2</v>
      </c>
      <c r="I22" s="90">
        <v>26.18495999999999</v>
      </c>
      <c r="J22" s="90">
        <v>9.52</v>
      </c>
      <c r="K22" s="90">
        <v>2103</v>
      </c>
      <c r="L22" s="90">
        <v>905.2199999999998</v>
      </c>
      <c r="M22" s="91">
        <v>35.704959999999986</v>
      </c>
    </row>
    <row r="23" spans="1:13" ht="15.75" thickBot="1" x14ac:dyDescent="0.3">
      <c r="A23" t="s">
        <v>117</v>
      </c>
      <c r="B23" t="s">
        <v>88</v>
      </c>
      <c r="C23" t="s">
        <v>40</v>
      </c>
      <c r="D23" s="92">
        <v>3509.59</v>
      </c>
      <c r="E23" s="93">
        <v>6300</v>
      </c>
      <c r="F23" s="94">
        <v>496.08</v>
      </c>
      <c r="G23" s="94">
        <v>910.51000000000022</v>
      </c>
      <c r="H23" s="94">
        <v>6.4000000000000001E-2</v>
      </c>
      <c r="I23" s="94">
        <v>58.272640000000017</v>
      </c>
      <c r="J23" s="94">
        <v>9.52</v>
      </c>
      <c r="K23" s="94">
        <v>2103</v>
      </c>
      <c r="L23" s="94">
        <v>1406.5900000000001</v>
      </c>
      <c r="M23" s="95">
        <v>67.79264000000002</v>
      </c>
    </row>
    <row r="24" spans="1:13" x14ac:dyDescent="0.25">
      <c r="A24" s="2" t="s">
        <v>26</v>
      </c>
      <c r="D24" s="66">
        <f>SUM(D16:D23)</f>
        <v>36641.570000000007</v>
      </c>
      <c r="E24" s="66">
        <f t="shared" ref="E24:H24" si="0">SUM(E16:E23)</f>
        <v>83100</v>
      </c>
      <c r="F24" s="66">
        <f t="shared" si="0"/>
        <v>7682.98</v>
      </c>
      <c r="G24" s="66">
        <f t="shared" si="0"/>
        <v>12134.589999999998</v>
      </c>
      <c r="H24" s="66">
        <f t="shared" si="0"/>
        <v>0.55679999999999996</v>
      </c>
      <c r="I24" s="66">
        <f>SUM(I16:I23)</f>
        <v>870.1745279999999</v>
      </c>
      <c r="J24" s="66">
        <f t="shared" ref="J24" si="1">SUM(J16:J23)</f>
        <v>313.87999999999988</v>
      </c>
      <c r="K24" s="66">
        <f t="shared" ref="K24" si="2">SUM(K16:K23)</f>
        <v>16824</v>
      </c>
      <c r="L24" s="66">
        <f t="shared" ref="L24" si="3">SUM(L16:L23)</f>
        <v>19817.570000000003</v>
      </c>
      <c r="M24" s="66">
        <f t="shared" ref="M24" si="4">SUM(M16:M23)</f>
        <v>1184.0545280000001</v>
      </c>
    </row>
    <row r="25" spans="1:13" x14ac:dyDescent="0.25">
      <c r="A25" s="2"/>
    </row>
    <row r="26" spans="1:13" x14ac:dyDescent="0.25">
      <c r="A26" s="2" t="s">
        <v>43</v>
      </c>
      <c r="B26" s="2" t="s">
        <v>44</v>
      </c>
    </row>
    <row r="27" spans="1:13" ht="15.75" thickBot="1" x14ac:dyDescent="0.3">
      <c r="A27" t="s">
        <v>118</v>
      </c>
      <c r="B27" t="s">
        <v>90</v>
      </c>
      <c r="C27" t="s">
        <v>6</v>
      </c>
    </row>
    <row r="28" spans="1:13" ht="15.75" thickBot="1" x14ac:dyDescent="0.3">
      <c r="A28" t="s">
        <v>119</v>
      </c>
      <c r="B28" t="s">
        <v>91</v>
      </c>
      <c r="C28" t="s">
        <v>76</v>
      </c>
      <c r="D28" s="100">
        <v>4494.9799999999996</v>
      </c>
      <c r="E28" s="101">
        <v>10700</v>
      </c>
      <c r="F28" s="102">
        <v>496.08</v>
      </c>
      <c r="G28" s="102">
        <v>1895.8999999999996</v>
      </c>
      <c r="H28" s="102">
        <v>6.4000000000000001E-2</v>
      </c>
      <c r="I28" s="102">
        <v>121.33759999999998</v>
      </c>
      <c r="J28" s="102">
        <v>9.52</v>
      </c>
      <c r="K28" s="102">
        <v>2103</v>
      </c>
      <c r="L28" s="102">
        <v>2391.9799999999996</v>
      </c>
      <c r="M28" s="103">
        <v>130.85759999999999</v>
      </c>
    </row>
    <row r="29" spans="1:13" x14ac:dyDescent="0.25">
      <c r="A29" s="2" t="s">
        <v>26</v>
      </c>
      <c r="D29" s="30">
        <f>SUM(D27:D28)</f>
        <v>4494.9799999999996</v>
      </c>
      <c r="E29" s="30">
        <f t="shared" ref="E29:H29" si="5">SUM(E27:E28)</f>
        <v>10700</v>
      </c>
      <c r="F29" s="30">
        <f t="shared" si="5"/>
        <v>496.08</v>
      </c>
      <c r="G29" s="30">
        <f t="shared" si="5"/>
        <v>1895.8999999999996</v>
      </c>
      <c r="H29" s="30">
        <f t="shared" si="5"/>
        <v>6.4000000000000001E-2</v>
      </c>
      <c r="I29" s="30">
        <f>SUM(I27:I28)</f>
        <v>121.33759999999998</v>
      </c>
      <c r="J29" s="30">
        <f t="shared" ref="J29" si="6">SUM(J27:J28)</f>
        <v>9.52</v>
      </c>
      <c r="K29" s="30">
        <f t="shared" ref="K29" si="7">SUM(K27:K28)</f>
        <v>2103</v>
      </c>
      <c r="L29" s="30">
        <f t="shared" ref="L29" si="8">SUM(L27:L28)</f>
        <v>2391.9799999999996</v>
      </c>
      <c r="M29" s="30">
        <f t="shared" ref="M29" si="9">SUM(M27:M28)</f>
        <v>130.85759999999999</v>
      </c>
    </row>
    <row r="31" spans="1:13" ht="15.75" thickBot="1" x14ac:dyDescent="0.3">
      <c r="A31" s="2" t="s">
        <v>50</v>
      </c>
      <c r="B31" s="2" t="s">
        <v>47</v>
      </c>
    </row>
    <row r="32" spans="1:13" x14ac:dyDescent="0.25">
      <c r="A32" t="s">
        <v>120</v>
      </c>
      <c r="B32" t="s">
        <v>93</v>
      </c>
      <c r="C32" t="s">
        <v>78</v>
      </c>
      <c r="D32" s="96">
        <v>5960.73</v>
      </c>
      <c r="E32" s="97">
        <v>10700</v>
      </c>
      <c r="F32" s="98">
        <v>496.08</v>
      </c>
      <c r="G32" s="98">
        <v>3361.6499999999996</v>
      </c>
      <c r="H32" s="98">
        <v>6.4000000000000001E-2</v>
      </c>
      <c r="I32" s="98">
        <v>215.14559999999997</v>
      </c>
      <c r="J32" s="98">
        <v>9.52</v>
      </c>
      <c r="K32" s="98">
        <v>2103</v>
      </c>
      <c r="L32" s="98">
        <v>3857.7299999999996</v>
      </c>
      <c r="M32" s="99">
        <v>224.66559999999998</v>
      </c>
    </row>
    <row r="33" spans="1:13" ht="15.75" thickBot="1" x14ac:dyDescent="0.3">
      <c r="A33" t="s">
        <v>121</v>
      </c>
      <c r="B33" t="s">
        <v>114</v>
      </c>
      <c r="C33" t="s">
        <v>79</v>
      </c>
      <c r="D33" s="79">
        <v>3762.1</v>
      </c>
      <c r="E33" s="71">
        <v>10700</v>
      </c>
      <c r="F33" s="72">
        <v>496.08</v>
      </c>
      <c r="G33" s="72">
        <v>1163.02</v>
      </c>
      <c r="H33" s="72">
        <v>6.4000000000000001E-2</v>
      </c>
      <c r="I33" s="72">
        <v>74.433279999999996</v>
      </c>
      <c r="J33" s="72">
        <v>9.52</v>
      </c>
      <c r="K33" s="72">
        <v>2103</v>
      </c>
      <c r="L33" s="72">
        <v>1659.1</v>
      </c>
      <c r="M33" s="80">
        <v>83.953279999999992</v>
      </c>
    </row>
    <row r="34" spans="1:13" x14ac:dyDescent="0.25">
      <c r="A34" s="2" t="s">
        <v>26</v>
      </c>
      <c r="D34" s="66">
        <f>SUM(D32:D33)</f>
        <v>9722.83</v>
      </c>
      <c r="E34" s="66">
        <f t="shared" ref="E34:M34" si="10">SUM(E32:E33)</f>
        <v>21400</v>
      </c>
      <c r="F34" s="66">
        <f t="shared" si="10"/>
        <v>992.16</v>
      </c>
      <c r="G34" s="66">
        <f t="shared" si="10"/>
        <v>4524.67</v>
      </c>
      <c r="H34" s="66">
        <f t="shared" si="10"/>
        <v>0.128</v>
      </c>
      <c r="I34" s="66">
        <f t="shared" si="10"/>
        <v>289.57887999999997</v>
      </c>
      <c r="J34" s="66">
        <f t="shared" si="10"/>
        <v>19.04</v>
      </c>
      <c r="K34" s="66">
        <f t="shared" si="10"/>
        <v>4206</v>
      </c>
      <c r="L34" s="66">
        <f t="shared" si="10"/>
        <v>5516.83</v>
      </c>
      <c r="M34" s="66">
        <f t="shared" si="10"/>
        <v>308.61887999999999</v>
      </c>
    </row>
    <row r="36" spans="1:13" ht="15.75" thickBot="1" x14ac:dyDescent="0.3">
      <c r="A36" s="2" t="s">
        <v>63</v>
      </c>
      <c r="B36" s="2" t="s">
        <v>51</v>
      </c>
    </row>
    <row r="37" spans="1:13" x14ac:dyDescent="0.25">
      <c r="A37" t="s">
        <v>122</v>
      </c>
      <c r="B37" t="s">
        <v>97</v>
      </c>
      <c r="C37" t="s">
        <v>80</v>
      </c>
      <c r="D37" s="74">
        <v>5960.73</v>
      </c>
      <c r="E37" s="67">
        <v>10700</v>
      </c>
      <c r="F37" s="68">
        <v>496.08</v>
      </c>
      <c r="G37" s="68">
        <v>3361.6499999999996</v>
      </c>
      <c r="H37" s="68">
        <v>6.4000000000000001E-2</v>
      </c>
      <c r="I37" s="68">
        <v>215.14559999999997</v>
      </c>
      <c r="J37" s="68">
        <v>9.52</v>
      </c>
      <c r="K37" s="68">
        <v>2103</v>
      </c>
      <c r="L37" s="81">
        <v>3857.7299999999996</v>
      </c>
      <c r="M37" s="73">
        <v>224.66559999999998</v>
      </c>
    </row>
    <row r="38" spans="1:13" x14ac:dyDescent="0.25">
      <c r="A38" t="s">
        <v>123</v>
      </c>
      <c r="B38" t="s">
        <v>100</v>
      </c>
      <c r="C38" t="s">
        <v>80</v>
      </c>
      <c r="D38" s="88">
        <v>5960.73</v>
      </c>
      <c r="E38" s="89">
        <v>10700</v>
      </c>
      <c r="F38" s="90">
        <v>496.08</v>
      </c>
      <c r="G38" s="90">
        <v>3361.6499999999996</v>
      </c>
      <c r="H38" s="90">
        <v>6.4000000000000001E-2</v>
      </c>
      <c r="I38" s="90">
        <v>215.14559999999997</v>
      </c>
      <c r="J38" s="90">
        <v>9.52</v>
      </c>
      <c r="K38" s="90">
        <v>2103</v>
      </c>
      <c r="L38" s="90">
        <v>3857.7299999999996</v>
      </c>
      <c r="M38" s="91">
        <v>224.66559999999998</v>
      </c>
    </row>
    <row r="39" spans="1:13" x14ac:dyDescent="0.25">
      <c r="A39" t="s">
        <v>124</v>
      </c>
      <c r="B39" t="s">
        <v>96</v>
      </c>
      <c r="C39" t="s">
        <v>78</v>
      </c>
      <c r="D39" s="88">
        <v>5960.73</v>
      </c>
      <c r="E39" s="89">
        <v>10700</v>
      </c>
      <c r="F39" s="90">
        <v>496.08</v>
      </c>
      <c r="G39" s="90">
        <v>3361.6499999999996</v>
      </c>
      <c r="H39" s="90">
        <v>6.4000000000000001E-2</v>
      </c>
      <c r="I39" s="90">
        <v>215.14559999999997</v>
      </c>
      <c r="J39" s="90">
        <v>9.52</v>
      </c>
      <c r="K39" s="90">
        <v>2103</v>
      </c>
      <c r="L39" s="90">
        <v>3857.7299999999996</v>
      </c>
      <c r="M39" s="91">
        <v>224.66559999999998</v>
      </c>
    </row>
    <row r="40" spans="1:13" x14ac:dyDescent="0.25">
      <c r="A40" t="s">
        <v>125</v>
      </c>
      <c r="B40" t="s">
        <v>104</v>
      </c>
      <c r="C40" t="s">
        <v>78</v>
      </c>
      <c r="D40" s="88">
        <v>5960.73</v>
      </c>
      <c r="E40" s="89">
        <v>10700</v>
      </c>
      <c r="F40" s="90">
        <v>496.08</v>
      </c>
      <c r="G40" s="90">
        <v>3361.6499999999996</v>
      </c>
      <c r="H40" s="90">
        <v>6.4000000000000001E-2</v>
      </c>
      <c r="I40" s="90">
        <v>215.14559999999997</v>
      </c>
      <c r="J40" s="90">
        <v>9.52</v>
      </c>
      <c r="K40" s="90">
        <v>2103</v>
      </c>
      <c r="L40" s="90">
        <v>3857.7299999999996</v>
      </c>
      <c r="M40" s="91">
        <v>224.66559999999998</v>
      </c>
    </row>
    <row r="41" spans="1:13" x14ac:dyDescent="0.25">
      <c r="A41" t="s">
        <v>126</v>
      </c>
      <c r="B41" t="s">
        <v>94</v>
      </c>
      <c r="C41" t="s">
        <v>81</v>
      </c>
      <c r="D41" s="88">
        <v>5960.73</v>
      </c>
      <c r="E41" s="89">
        <v>10700</v>
      </c>
      <c r="F41" s="90">
        <v>496.08</v>
      </c>
      <c r="G41" s="90">
        <v>3361.6499999999996</v>
      </c>
      <c r="H41" s="90">
        <v>6.4000000000000001E-2</v>
      </c>
      <c r="I41" s="90">
        <v>215.14559999999997</v>
      </c>
      <c r="J41" s="90">
        <v>9.52</v>
      </c>
      <c r="K41" s="90">
        <v>2103</v>
      </c>
      <c r="L41" s="90">
        <v>3857.7299999999996</v>
      </c>
      <c r="M41" s="91">
        <v>224.66559999999998</v>
      </c>
    </row>
    <row r="42" spans="1:13" x14ac:dyDescent="0.25">
      <c r="A42" t="s">
        <v>127</v>
      </c>
      <c r="B42" t="s">
        <v>98</v>
      </c>
      <c r="C42" t="s">
        <v>81</v>
      </c>
      <c r="D42" s="88">
        <v>5960.73</v>
      </c>
      <c r="E42" s="89">
        <v>10700</v>
      </c>
      <c r="F42" s="90">
        <v>496.08</v>
      </c>
      <c r="G42" s="90">
        <v>3361.6499999999996</v>
      </c>
      <c r="H42" s="90">
        <v>6.4000000000000001E-2</v>
      </c>
      <c r="I42" s="90">
        <v>215.14559999999997</v>
      </c>
      <c r="J42" s="90">
        <v>9.52</v>
      </c>
      <c r="K42" s="90">
        <v>2103</v>
      </c>
      <c r="L42" s="90">
        <v>3857.7299999999996</v>
      </c>
      <c r="M42" s="91">
        <v>224.66559999999998</v>
      </c>
    </row>
    <row r="43" spans="1:13" x14ac:dyDescent="0.25">
      <c r="A43" t="s">
        <v>128</v>
      </c>
      <c r="B43" t="s">
        <v>101</v>
      </c>
      <c r="C43" t="s">
        <v>81</v>
      </c>
      <c r="D43" s="88">
        <v>5960.73</v>
      </c>
      <c r="E43" s="89">
        <v>10700</v>
      </c>
      <c r="F43" s="90">
        <v>496.08</v>
      </c>
      <c r="G43" s="90">
        <v>3361.6499999999996</v>
      </c>
      <c r="H43" s="90">
        <v>6.4000000000000001E-2</v>
      </c>
      <c r="I43" s="90">
        <v>215.14559999999997</v>
      </c>
      <c r="J43" s="90">
        <v>9.52</v>
      </c>
      <c r="K43" s="90">
        <v>2103</v>
      </c>
      <c r="L43" s="90">
        <v>3857.7299999999996</v>
      </c>
      <c r="M43" s="91">
        <v>224.66559999999998</v>
      </c>
    </row>
    <row r="44" spans="1:13" x14ac:dyDescent="0.25">
      <c r="A44" t="s">
        <v>129</v>
      </c>
      <c r="B44" t="s">
        <v>95</v>
      </c>
      <c r="C44" t="s">
        <v>82</v>
      </c>
      <c r="D44" s="88">
        <v>5960.73</v>
      </c>
      <c r="E44" s="89">
        <v>10700</v>
      </c>
      <c r="F44" s="90">
        <v>496.08</v>
      </c>
      <c r="G44" s="90">
        <v>3361.6499999999996</v>
      </c>
      <c r="H44" s="90">
        <v>6.4000000000000001E-2</v>
      </c>
      <c r="I44" s="90">
        <v>215.14559999999997</v>
      </c>
      <c r="J44" s="90">
        <v>9.52</v>
      </c>
      <c r="K44" s="90">
        <v>2103</v>
      </c>
      <c r="L44" s="90">
        <v>3857.7299999999996</v>
      </c>
      <c r="M44" s="91">
        <v>224.66559999999998</v>
      </c>
    </row>
    <row r="45" spans="1:13" x14ac:dyDescent="0.25">
      <c r="A45" t="s">
        <v>130</v>
      </c>
      <c r="B45" t="s">
        <v>102</v>
      </c>
      <c r="C45" t="s">
        <v>82</v>
      </c>
      <c r="D45" s="88">
        <v>5960.73</v>
      </c>
      <c r="E45" s="89">
        <v>10700</v>
      </c>
      <c r="F45" s="90">
        <v>496.08</v>
      </c>
      <c r="G45" s="90">
        <v>3361.6499999999996</v>
      </c>
      <c r="H45" s="90">
        <v>6.4000000000000001E-2</v>
      </c>
      <c r="I45" s="90">
        <v>215.14559999999997</v>
      </c>
      <c r="J45" s="90">
        <v>9.52</v>
      </c>
      <c r="K45" s="90">
        <v>2103</v>
      </c>
      <c r="L45" s="90">
        <v>3857.7299999999996</v>
      </c>
      <c r="M45" s="91">
        <v>224.66559999999998</v>
      </c>
    </row>
    <row r="46" spans="1:13" x14ac:dyDescent="0.25">
      <c r="A46" t="s">
        <v>131</v>
      </c>
      <c r="B46" t="s">
        <v>85</v>
      </c>
      <c r="C46" t="s">
        <v>83</v>
      </c>
      <c r="D46" s="88">
        <v>5960.73</v>
      </c>
      <c r="E46" s="89">
        <v>10700</v>
      </c>
      <c r="F46" s="90">
        <v>496.08</v>
      </c>
      <c r="G46" s="90">
        <v>3361.6499999999996</v>
      </c>
      <c r="H46" s="90">
        <v>6.4000000000000001E-2</v>
      </c>
      <c r="I46" s="90">
        <v>215.14559999999997</v>
      </c>
      <c r="J46" s="90">
        <v>9.52</v>
      </c>
      <c r="K46" s="90">
        <v>2103</v>
      </c>
      <c r="L46" s="90">
        <v>3857.7299999999996</v>
      </c>
      <c r="M46" s="91">
        <v>224.66559999999998</v>
      </c>
    </row>
    <row r="47" spans="1:13" ht="15.75" thickBot="1" x14ac:dyDescent="0.3">
      <c r="A47" t="s">
        <v>132</v>
      </c>
      <c r="B47" t="s">
        <v>103</v>
      </c>
      <c r="C47" t="s">
        <v>83</v>
      </c>
      <c r="D47" s="92">
        <v>5960.73</v>
      </c>
      <c r="E47" s="93">
        <v>10700</v>
      </c>
      <c r="F47" s="94">
        <v>496.08</v>
      </c>
      <c r="G47" s="94">
        <v>3361.6499999999996</v>
      </c>
      <c r="H47" s="94">
        <v>6.4000000000000001E-2</v>
      </c>
      <c r="I47" s="94">
        <v>215.14559999999997</v>
      </c>
      <c r="J47" s="94">
        <v>9.52</v>
      </c>
      <c r="K47" s="94">
        <v>2103</v>
      </c>
      <c r="L47" s="94">
        <v>3857.7299999999996</v>
      </c>
      <c r="M47" s="95">
        <v>224.66559999999998</v>
      </c>
    </row>
    <row r="48" spans="1:13" x14ac:dyDescent="0.25">
      <c r="A48" s="2" t="s">
        <v>26</v>
      </c>
      <c r="D48" s="66">
        <f>SUM(D37:D47)</f>
        <v>65568.029999999984</v>
      </c>
      <c r="E48" s="66">
        <f t="shared" ref="E48:M48" si="11">SUM(E37:E47)</f>
        <v>117700</v>
      </c>
      <c r="F48" s="66">
        <f t="shared" si="11"/>
        <v>5456.88</v>
      </c>
      <c r="G48" s="66">
        <f t="shared" si="11"/>
        <v>36978.150000000009</v>
      </c>
      <c r="H48" s="66">
        <f t="shared" si="11"/>
        <v>0.70400000000000018</v>
      </c>
      <c r="I48" s="66">
        <f t="shared" si="11"/>
        <v>2366.6016</v>
      </c>
      <c r="J48" s="66">
        <f t="shared" si="11"/>
        <v>104.71999999999997</v>
      </c>
      <c r="K48" s="66">
        <f t="shared" si="11"/>
        <v>23133</v>
      </c>
      <c r="L48" s="66">
        <f t="shared" si="11"/>
        <v>42435.029999999984</v>
      </c>
      <c r="M48" s="66">
        <f t="shared" si="11"/>
        <v>2471.3215999999998</v>
      </c>
    </row>
    <row r="50" spans="1:13" ht="15.75" thickBot="1" x14ac:dyDescent="0.3">
      <c r="A50" s="2" t="s">
        <v>140</v>
      </c>
      <c r="B50" s="2" t="s">
        <v>64</v>
      </c>
    </row>
    <row r="51" spans="1:13" ht="15.75" thickBot="1" x14ac:dyDescent="0.3">
      <c r="A51" t="s">
        <v>133</v>
      </c>
      <c r="B51" t="s">
        <v>99</v>
      </c>
      <c r="C51" t="s">
        <v>80</v>
      </c>
      <c r="D51" s="82">
        <v>5960.73</v>
      </c>
      <c r="E51" s="83">
        <v>10700</v>
      </c>
      <c r="F51" s="84">
        <v>496.08</v>
      </c>
      <c r="G51" s="84">
        <v>3361.6499999999996</v>
      </c>
      <c r="H51" s="84">
        <v>6.4000000000000001E-2</v>
      </c>
      <c r="I51" s="84">
        <v>215.14559999999997</v>
      </c>
      <c r="J51" s="84">
        <v>9.52</v>
      </c>
      <c r="K51" s="84">
        <v>2103</v>
      </c>
      <c r="L51" s="85">
        <v>3857.7299999999996</v>
      </c>
      <c r="M51" s="86">
        <v>224.66559999999998</v>
      </c>
    </row>
    <row r="52" spans="1:13" x14ac:dyDescent="0.25">
      <c r="A52" s="2" t="s">
        <v>26</v>
      </c>
      <c r="D52" s="66">
        <f>SUM(D51)</f>
        <v>5960.73</v>
      </c>
      <c r="E52" s="66">
        <f t="shared" ref="E52:M52" si="12">SUM(E51)</f>
        <v>10700</v>
      </c>
      <c r="F52" s="66">
        <f t="shared" si="12"/>
        <v>496.08</v>
      </c>
      <c r="G52" s="66">
        <f t="shared" si="12"/>
        <v>3361.6499999999996</v>
      </c>
      <c r="H52" s="66">
        <f t="shared" si="12"/>
        <v>6.4000000000000001E-2</v>
      </c>
      <c r="I52" s="66">
        <f t="shared" si="12"/>
        <v>215.14559999999997</v>
      </c>
      <c r="J52" s="66">
        <f t="shared" si="12"/>
        <v>9.52</v>
      </c>
      <c r="K52" s="66">
        <f t="shared" si="12"/>
        <v>2103</v>
      </c>
      <c r="L52" s="66">
        <f t="shared" si="12"/>
        <v>3857.7299999999996</v>
      </c>
      <c r="M52" s="66">
        <f t="shared" si="12"/>
        <v>224.66559999999998</v>
      </c>
    </row>
    <row r="53" spans="1:13" x14ac:dyDescent="0.25">
      <c r="A53" s="2"/>
    </row>
    <row r="55" spans="1:13" ht="18.75" x14ac:dyDescent="0.3">
      <c r="C55" s="4" t="s">
        <v>105</v>
      </c>
      <c r="D55" s="87">
        <f>D13+D24+D29+D34+D48+D52</f>
        <v>155084.06999999998</v>
      </c>
      <c r="E55" s="87">
        <f t="shared" ref="E55:M55" si="13">E13+E24+E29+E34+E48+E52</f>
        <v>307209.90000000002</v>
      </c>
      <c r="F55" s="87">
        <f t="shared" si="13"/>
        <v>30129.040000000005</v>
      </c>
      <c r="G55" s="87">
        <f t="shared" si="13"/>
        <v>70277.03</v>
      </c>
      <c r="H55" s="87">
        <f t="shared" si="13"/>
        <v>1.9032000000000004</v>
      </c>
      <c r="I55" s="87">
        <f t="shared" si="13"/>
        <v>5655.6193199999998</v>
      </c>
      <c r="J55" s="87">
        <f t="shared" si="13"/>
        <v>1804.0499999999997</v>
      </c>
      <c r="K55" s="87">
        <f t="shared" si="13"/>
        <v>54678</v>
      </c>
      <c r="L55" s="87">
        <f t="shared" si="13"/>
        <v>100406.06999999998</v>
      </c>
      <c r="M55" s="87">
        <f t="shared" si="13"/>
        <v>7459.6693200000009</v>
      </c>
    </row>
  </sheetData>
  <mergeCells count="1">
    <mergeCell ref="B6:C6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0"/>
  <sheetViews>
    <sheetView workbookViewId="0">
      <pane xSplit="4" ySplit="8" topLeftCell="E9" activePane="bottomRight" state="frozen"/>
      <selection pane="topRight" activeCell="E1" sqref="E1"/>
      <selection pane="bottomLeft" activeCell="A4" sqref="A4"/>
      <selection pane="bottomRight" activeCell="F3" sqref="F3"/>
    </sheetView>
  </sheetViews>
  <sheetFormatPr baseColWidth="10" defaultRowHeight="15" x14ac:dyDescent="0.25"/>
  <cols>
    <col min="3" max="3" width="33.42578125" customWidth="1"/>
    <col min="4" max="4" width="27" customWidth="1"/>
    <col min="5" max="6" width="17" customWidth="1"/>
    <col min="8" max="8" width="15.5703125" customWidth="1"/>
    <col min="10" max="10" width="17.28515625" customWidth="1"/>
    <col min="11" max="11" width="17.42578125" customWidth="1"/>
    <col min="14" max="14" width="15" customWidth="1"/>
    <col min="15" max="15" width="14.5703125" customWidth="1"/>
    <col min="16" max="16" width="16" customWidth="1"/>
    <col min="17" max="17" width="15.28515625" customWidth="1"/>
    <col min="18" max="18" width="17.28515625" customWidth="1"/>
    <col min="19" max="19" width="16.7109375" customWidth="1"/>
  </cols>
  <sheetData>
    <row r="6" spans="1:19" ht="18.75" x14ac:dyDescent="0.25">
      <c r="C6" s="58" t="s">
        <v>149</v>
      </c>
      <c r="D6" s="5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9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ht="35.25" thickTop="1" thickBot="1" x14ac:dyDescent="0.3">
      <c r="B8" s="47" t="s">
        <v>9</v>
      </c>
      <c r="C8" s="48" t="s">
        <v>10</v>
      </c>
      <c r="D8" s="48" t="s">
        <v>0</v>
      </c>
      <c r="E8" s="49" t="s">
        <v>11</v>
      </c>
      <c r="F8" s="49" t="s">
        <v>150</v>
      </c>
      <c r="G8" s="50" t="s">
        <v>113</v>
      </c>
      <c r="H8" s="49" t="s">
        <v>12</v>
      </c>
      <c r="I8" s="49" t="s">
        <v>107</v>
      </c>
      <c r="J8" s="49" t="s">
        <v>143</v>
      </c>
      <c r="K8" s="49" t="s">
        <v>13</v>
      </c>
      <c r="L8" s="49" t="s">
        <v>15</v>
      </c>
      <c r="M8" s="49" t="s">
        <v>106</v>
      </c>
      <c r="N8" s="49" t="s">
        <v>16</v>
      </c>
      <c r="O8" s="49" t="s">
        <v>17</v>
      </c>
      <c r="P8" s="49" t="s">
        <v>72</v>
      </c>
      <c r="Q8" s="48" t="s">
        <v>8</v>
      </c>
      <c r="R8" s="48" t="s">
        <v>18</v>
      </c>
      <c r="S8" s="51" t="s">
        <v>73</v>
      </c>
    </row>
    <row r="9" spans="1:19" ht="15.75" thickTop="1" x14ac:dyDescent="0.25">
      <c r="B9" s="2" t="s">
        <v>19</v>
      </c>
      <c r="C9" s="2" t="s">
        <v>20</v>
      </c>
      <c r="D9" s="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t="s">
        <v>21</v>
      </c>
      <c r="C10" s="11" t="s">
        <v>22</v>
      </c>
      <c r="D10" t="s">
        <v>25</v>
      </c>
      <c r="E10" s="15">
        <v>16954.95</v>
      </c>
      <c r="F10" s="28">
        <v>15</v>
      </c>
      <c r="G10" s="15">
        <v>0</v>
      </c>
      <c r="H10" s="15">
        <f>E10+G10</f>
        <v>16954.95</v>
      </c>
      <c r="I10" s="15">
        <v>0</v>
      </c>
      <c r="J10" s="15">
        <v>3246.93</v>
      </c>
      <c r="K10" s="15">
        <f>J10-I10</f>
        <v>3246.93</v>
      </c>
      <c r="L10" s="15">
        <v>0</v>
      </c>
      <c r="M10" s="15">
        <v>0</v>
      </c>
      <c r="N10" s="15">
        <f>E10*0.105</f>
        <v>1780.2697499999999</v>
      </c>
      <c r="O10" s="15">
        <f>SUM(K10:N10)</f>
        <v>5027.1997499999998</v>
      </c>
      <c r="P10" s="18">
        <f>H10-O10</f>
        <v>11927.750250000001</v>
      </c>
      <c r="Q10" s="10">
        <v>1223.77</v>
      </c>
      <c r="R10" s="10">
        <v>2797.56</v>
      </c>
      <c r="S10" s="35">
        <f>SUM(Q10:R10)</f>
        <v>4021.33</v>
      </c>
    </row>
    <row r="11" spans="1:19" x14ac:dyDescent="0.25">
      <c r="B11" t="s">
        <v>23</v>
      </c>
      <c r="C11" s="11" t="s">
        <v>24</v>
      </c>
      <c r="D11" t="s">
        <v>3</v>
      </c>
      <c r="E11" s="15">
        <v>4850</v>
      </c>
      <c r="F11" s="28">
        <v>15</v>
      </c>
      <c r="G11" s="15">
        <v>0</v>
      </c>
      <c r="H11" s="15">
        <f t="shared" ref="H11:H12" si="0">E11+G11</f>
        <v>4850</v>
      </c>
      <c r="I11" s="15">
        <v>0</v>
      </c>
      <c r="J11" s="15">
        <v>491.69</v>
      </c>
      <c r="K11" s="15">
        <f t="shared" ref="K11:K12" si="1">J11-I11</f>
        <v>491.69</v>
      </c>
      <c r="L11" s="15">
        <v>0</v>
      </c>
      <c r="M11" s="15">
        <v>0</v>
      </c>
      <c r="N11" s="15">
        <f>E11*0.105</f>
        <v>509.25</v>
      </c>
      <c r="O11" s="15">
        <f t="shared" ref="O11:O12" si="2">SUM(K11:N11)</f>
        <v>1000.94</v>
      </c>
      <c r="P11" s="18">
        <f>H11-O11</f>
        <v>3849.06</v>
      </c>
      <c r="Q11" s="10">
        <v>480.14</v>
      </c>
      <c r="R11" s="10">
        <v>800.25</v>
      </c>
      <c r="S11" s="35">
        <f t="shared" ref="S11:S12" si="3">SUM(Q11:R11)</f>
        <v>1280.3899999999999</v>
      </c>
    </row>
    <row r="12" spans="1:19" x14ac:dyDescent="0.25">
      <c r="B12" t="s">
        <v>41</v>
      </c>
      <c r="C12" s="11" t="s">
        <v>42</v>
      </c>
      <c r="D12" t="s">
        <v>2</v>
      </c>
      <c r="E12" s="15">
        <v>10000</v>
      </c>
      <c r="F12" s="28">
        <v>15</v>
      </c>
      <c r="G12" s="15">
        <v>0</v>
      </c>
      <c r="H12" s="15">
        <f t="shared" si="0"/>
        <v>10000</v>
      </c>
      <c r="I12" s="15">
        <v>0</v>
      </c>
      <c r="J12" s="15">
        <v>1581.44</v>
      </c>
      <c r="K12" s="15">
        <f t="shared" si="1"/>
        <v>1581.44</v>
      </c>
      <c r="L12" s="15">
        <v>0</v>
      </c>
      <c r="M12" s="15">
        <v>0</v>
      </c>
      <c r="N12" s="15">
        <f>E12*0.105</f>
        <v>1050</v>
      </c>
      <c r="O12" s="15">
        <f t="shared" si="2"/>
        <v>2631.44</v>
      </c>
      <c r="P12" s="18">
        <f>H12-O12</f>
        <v>7368.5599999999995</v>
      </c>
      <c r="Q12" s="10">
        <v>796.52</v>
      </c>
      <c r="R12" s="10">
        <v>1650</v>
      </c>
      <c r="S12" s="35">
        <f t="shared" si="3"/>
        <v>2446.52</v>
      </c>
    </row>
    <row r="13" spans="1:19" x14ac:dyDescent="0.25">
      <c r="A13" t="s">
        <v>135</v>
      </c>
      <c r="B13" s="7" t="s">
        <v>26</v>
      </c>
      <c r="E13" s="34">
        <f>SUM(E10:E12)</f>
        <v>31804.95</v>
      </c>
      <c r="F13" s="34"/>
      <c r="G13" s="34">
        <f>SUM(G10:G12)</f>
        <v>0</v>
      </c>
      <c r="H13" s="34">
        <f>SUM(H10:H12)</f>
        <v>31804.95</v>
      </c>
      <c r="I13" s="34">
        <f t="shared" ref="I13:S13" si="4">SUM(I10:I12)</f>
        <v>0</v>
      </c>
      <c r="J13" s="34">
        <f t="shared" si="4"/>
        <v>5320.0599999999995</v>
      </c>
      <c r="K13" s="34">
        <f t="shared" si="4"/>
        <v>5320.0599999999995</v>
      </c>
      <c r="L13" s="34">
        <f t="shared" si="4"/>
        <v>0</v>
      </c>
      <c r="M13" s="34">
        <f t="shared" si="4"/>
        <v>0</v>
      </c>
      <c r="N13" s="34">
        <f t="shared" si="4"/>
        <v>3339.5197499999999</v>
      </c>
      <c r="O13" s="34">
        <f t="shared" si="4"/>
        <v>8659.5797500000008</v>
      </c>
      <c r="P13" s="34">
        <f t="shared" si="4"/>
        <v>23145.37025</v>
      </c>
      <c r="Q13" s="34">
        <f t="shared" si="4"/>
        <v>2500.4299999999998</v>
      </c>
      <c r="R13" s="34">
        <f t="shared" si="4"/>
        <v>5247.8099999999995</v>
      </c>
      <c r="S13" s="34">
        <f t="shared" si="4"/>
        <v>7748.24</v>
      </c>
    </row>
    <row r="14" spans="1:19" x14ac:dyDescent="0.25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9" x14ac:dyDescent="0.25">
      <c r="B15" s="2" t="s">
        <v>27</v>
      </c>
      <c r="C15" s="2" t="s">
        <v>28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9" x14ac:dyDescent="0.25">
      <c r="B16" t="s">
        <v>32</v>
      </c>
      <c r="C16" s="11" t="s">
        <v>37</v>
      </c>
      <c r="D16" t="s">
        <v>1</v>
      </c>
      <c r="E16" s="15">
        <v>10000</v>
      </c>
      <c r="F16" s="28">
        <v>15</v>
      </c>
      <c r="G16" s="15">
        <v>0</v>
      </c>
      <c r="H16" s="15">
        <f>E16+G16</f>
        <v>10000</v>
      </c>
      <c r="I16" s="15">
        <v>0</v>
      </c>
      <c r="J16" s="15">
        <v>1581.44</v>
      </c>
      <c r="K16" s="15">
        <f>J16-I16</f>
        <v>1581.44</v>
      </c>
      <c r="L16" s="15">
        <v>0</v>
      </c>
      <c r="M16" s="15">
        <v>0</v>
      </c>
      <c r="N16" s="15">
        <f t="shared" ref="N16:N23" si="5">E16*0.105</f>
        <v>1050</v>
      </c>
      <c r="O16" s="15">
        <f t="shared" ref="O16:O21" si="6">SUM(K16:N16)</f>
        <v>2631.44</v>
      </c>
      <c r="P16" s="18">
        <f t="shared" ref="P16:P23" si="7">H16-O16</f>
        <v>7368.5599999999995</v>
      </c>
      <c r="Q16" s="10">
        <v>796.52</v>
      </c>
      <c r="R16" s="10">
        <v>1650</v>
      </c>
      <c r="S16" s="35">
        <f>Q16+R16</f>
        <v>2446.52</v>
      </c>
    </row>
    <row r="17" spans="1:19" x14ac:dyDescent="0.25">
      <c r="B17" t="s">
        <v>33</v>
      </c>
      <c r="C17" s="11" t="s">
        <v>38</v>
      </c>
      <c r="D17" t="s">
        <v>74</v>
      </c>
      <c r="E17" s="15">
        <v>5350</v>
      </c>
      <c r="F17" s="28">
        <v>15</v>
      </c>
      <c r="G17" s="19">
        <v>0</v>
      </c>
      <c r="H17" s="15">
        <f t="shared" ref="H17:H23" si="8">E17+G17</f>
        <v>5350</v>
      </c>
      <c r="I17" s="15">
        <v>0</v>
      </c>
      <c r="J17" s="15">
        <v>588.20000000000005</v>
      </c>
      <c r="K17" s="15">
        <f t="shared" ref="K17:K21" si="9">J17-I17</f>
        <v>588.20000000000005</v>
      </c>
      <c r="L17" s="15">
        <v>0</v>
      </c>
      <c r="M17" s="15">
        <v>0</v>
      </c>
      <c r="N17" s="15">
        <f t="shared" si="5"/>
        <v>561.75</v>
      </c>
      <c r="O17" s="15">
        <f t="shared" si="6"/>
        <v>1149.95</v>
      </c>
      <c r="P17" s="18">
        <f t="shared" si="7"/>
        <v>4200.05</v>
      </c>
      <c r="Q17" s="10">
        <v>510.86</v>
      </c>
      <c r="R17" s="10">
        <v>882.75</v>
      </c>
      <c r="S17" s="35">
        <f>Q17+R17</f>
        <v>1393.6100000000001</v>
      </c>
    </row>
    <row r="18" spans="1:19" x14ac:dyDescent="0.25">
      <c r="B18" t="s">
        <v>34</v>
      </c>
      <c r="C18" t="s">
        <v>141</v>
      </c>
      <c r="D18" t="s">
        <v>75</v>
      </c>
      <c r="E18" s="21">
        <v>4993.33</v>
      </c>
      <c r="F18" s="28">
        <v>14</v>
      </c>
      <c r="G18" s="3">
        <v>0</v>
      </c>
      <c r="H18" s="15">
        <f t="shared" si="8"/>
        <v>4993.33</v>
      </c>
      <c r="I18" s="3">
        <v>0</v>
      </c>
      <c r="J18" s="3">
        <v>517.38</v>
      </c>
      <c r="K18" s="15">
        <f t="shared" si="9"/>
        <v>517.38</v>
      </c>
      <c r="L18" s="3">
        <v>0</v>
      </c>
      <c r="M18" s="3">
        <v>0</v>
      </c>
      <c r="N18" s="15">
        <f t="shared" si="5"/>
        <v>524.29964999999993</v>
      </c>
      <c r="O18" s="15">
        <f t="shared" si="6"/>
        <v>1041.67965</v>
      </c>
      <c r="P18" s="18">
        <f t="shared" si="7"/>
        <v>3951.6503499999999</v>
      </c>
      <c r="Q18" s="27">
        <v>510.86</v>
      </c>
      <c r="R18" s="27">
        <v>882.75</v>
      </c>
      <c r="S18" s="35">
        <f>Q18+R18</f>
        <v>1393.6100000000001</v>
      </c>
    </row>
    <row r="19" spans="1:19" x14ac:dyDescent="0.25">
      <c r="B19" t="s">
        <v>35</v>
      </c>
      <c r="C19" t="s">
        <v>111</v>
      </c>
      <c r="D19" t="s">
        <v>77</v>
      </c>
      <c r="E19" s="15">
        <v>6000</v>
      </c>
      <c r="F19" s="28">
        <v>15</v>
      </c>
      <c r="G19" s="15">
        <v>0</v>
      </c>
      <c r="H19" s="15">
        <f t="shared" si="8"/>
        <v>6000</v>
      </c>
      <c r="I19" s="15">
        <v>0</v>
      </c>
      <c r="J19" s="15">
        <v>727.04</v>
      </c>
      <c r="K19" s="15">
        <f t="shared" si="9"/>
        <v>727.04</v>
      </c>
      <c r="L19" s="15">
        <v>0</v>
      </c>
      <c r="M19" s="15">
        <v>0</v>
      </c>
      <c r="N19" s="15">
        <f t="shared" si="5"/>
        <v>630</v>
      </c>
      <c r="O19" s="15">
        <f t="shared" si="6"/>
        <v>1357.04</v>
      </c>
      <c r="P19" s="18">
        <f t="shared" si="7"/>
        <v>4642.96</v>
      </c>
      <c r="Q19" s="10">
        <v>550.79</v>
      </c>
      <c r="R19" s="10">
        <v>990</v>
      </c>
      <c r="S19" s="35">
        <f>Q19+R19</f>
        <v>1540.79</v>
      </c>
    </row>
    <row r="20" spans="1:19" x14ac:dyDescent="0.25">
      <c r="B20" t="s">
        <v>36</v>
      </c>
      <c r="C20" t="s">
        <v>86</v>
      </c>
      <c r="D20" t="s">
        <v>39</v>
      </c>
      <c r="E20" s="15">
        <v>4500</v>
      </c>
      <c r="F20" s="28">
        <v>15</v>
      </c>
      <c r="G20" s="15">
        <v>0</v>
      </c>
      <c r="H20" s="15">
        <f t="shared" si="8"/>
        <v>4500</v>
      </c>
      <c r="I20" s="15">
        <v>0</v>
      </c>
      <c r="J20" s="15">
        <v>428.97</v>
      </c>
      <c r="K20" s="15">
        <f t="shared" si="9"/>
        <v>428.97</v>
      </c>
      <c r="L20" s="15">
        <v>0</v>
      </c>
      <c r="M20" s="15">
        <v>0</v>
      </c>
      <c r="N20" s="15">
        <f t="shared" si="5"/>
        <v>472.5</v>
      </c>
      <c r="O20" s="15">
        <f t="shared" si="6"/>
        <v>901.47</v>
      </c>
      <c r="P20" s="18">
        <f t="shared" si="7"/>
        <v>3598.5299999999997</v>
      </c>
      <c r="Q20" s="10">
        <v>489.36</v>
      </c>
      <c r="R20" s="10">
        <v>825</v>
      </c>
      <c r="S20" s="35">
        <f>Q20+R20</f>
        <v>1314.3600000000001</v>
      </c>
    </row>
    <row r="21" spans="1:19" x14ac:dyDescent="0.25">
      <c r="B21" t="s">
        <v>115</v>
      </c>
      <c r="C21" t="s">
        <v>87</v>
      </c>
      <c r="D21" t="s">
        <v>39</v>
      </c>
      <c r="E21" s="15">
        <v>4500</v>
      </c>
      <c r="F21" s="28">
        <v>15</v>
      </c>
      <c r="G21" s="15">
        <v>0</v>
      </c>
      <c r="H21" s="15">
        <f t="shared" si="8"/>
        <v>4500</v>
      </c>
      <c r="I21" s="15">
        <v>0</v>
      </c>
      <c r="J21" s="15">
        <v>428.97</v>
      </c>
      <c r="K21" s="15">
        <f t="shared" si="9"/>
        <v>428.97</v>
      </c>
      <c r="L21" s="15">
        <v>0</v>
      </c>
      <c r="M21" s="15">
        <v>0</v>
      </c>
      <c r="N21" s="15">
        <f t="shared" si="5"/>
        <v>472.5</v>
      </c>
      <c r="O21" s="15">
        <f t="shared" si="6"/>
        <v>901.47</v>
      </c>
      <c r="P21" s="18">
        <f t="shared" si="7"/>
        <v>3598.5299999999997</v>
      </c>
      <c r="Q21" s="10">
        <v>458.64</v>
      </c>
      <c r="R21" s="10">
        <v>742.5</v>
      </c>
      <c r="S21" s="35">
        <f t="shared" ref="S21:S23" si="10">Q21+R21</f>
        <v>1201.1399999999999</v>
      </c>
    </row>
    <row r="22" spans="1:19" x14ac:dyDescent="0.25">
      <c r="B22" t="s">
        <v>116</v>
      </c>
      <c r="C22" t="s">
        <v>89</v>
      </c>
      <c r="D22" t="s">
        <v>4</v>
      </c>
      <c r="E22" s="15">
        <v>2700</v>
      </c>
      <c r="F22" s="28">
        <v>15</v>
      </c>
      <c r="G22" s="15">
        <v>0</v>
      </c>
      <c r="H22" s="15">
        <f t="shared" si="8"/>
        <v>2700</v>
      </c>
      <c r="I22" s="15">
        <v>147.32</v>
      </c>
      <c r="J22" s="15">
        <v>188.33</v>
      </c>
      <c r="K22" s="15">
        <f>J22-I22</f>
        <v>41.010000000000019</v>
      </c>
      <c r="L22" s="15">
        <v>0</v>
      </c>
      <c r="M22" s="15">
        <v>0</v>
      </c>
      <c r="N22" s="15">
        <f t="shared" si="5"/>
        <v>283.5</v>
      </c>
      <c r="O22" s="15">
        <f>SUM(K22:N22)</f>
        <v>324.51</v>
      </c>
      <c r="P22" s="18">
        <f t="shared" si="7"/>
        <v>2375.4899999999998</v>
      </c>
      <c r="Q22" s="10">
        <v>348.07</v>
      </c>
      <c r="R22" s="10">
        <v>445.5</v>
      </c>
      <c r="S22" s="35">
        <f t="shared" si="10"/>
        <v>793.56999999999994</v>
      </c>
    </row>
    <row r="23" spans="1:19" x14ac:dyDescent="0.25">
      <c r="B23" t="s">
        <v>117</v>
      </c>
      <c r="C23" t="s">
        <v>88</v>
      </c>
      <c r="D23" t="s">
        <v>40</v>
      </c>
      <c r="E23" s="15">
        <v>3150</v>
      </c>
      <c r="F23" s="28">
        <v>15</v>
      </c>
      <c r="G23" s="15">
        <v>0</v>
      </c>
      <c r="H23" s="15">
        <f t="shared" si="8"/>
        <v>3150</v>
      </c>
      <c r="I23" s="15">
        <v>126.77</v>
      </c>
      <c r="J23" s="15">
        <v>237.29</v>
      </c>
      <c r="K23" s="15">
        <f>J23-I23</f>
        <v>110.52</v>
      </c>
      <c r="L23" s="15">
        <v>0</v>
      </c>
      <c r="M23" s="15">
        <v>0</v>
      </c>
      <c r="N23" s="15">
        <f t="shared" si="5"/>
        <v>330.75</v>
      </c>
      <c r="O23" s="15">
        <f>SUM(K23:N23)</f>
        <v>441.27</v>
      </c>
      <c r="P23" s="18">
        <f t="shared" si="7"/>
        <v>2708.73</v>
      </c>
      <c r="Q23" s="10">
        <v>375.71</v>
      </c>
      <c r="R23" s="10">
        <v>519.75</v>
      </c>
      <c r="S23" s="35">
        <f t="shared" si="10"/>
        <v>895.46</v>
      </c>
    </row>
    <row r="24" spans="1:19" x14ac:dyDescent="0.25">
      <c r="A24" t="s">
        <v>136</v>
      </c>
      <c r="B24" s="2" t="s">
        <v>26</v>
      </c>
      <c r="E24" s="34">
        <f t="shared" ref="E24:S24" si="11">SUM(E16:E23)</f>
        <v>41193.33</v>
      </c>
      <c r="F24" s="34"/>
      <c r="G24" s="34">
        <f t="shared" si="11"/>
        <v>0</v>
      </c>
      <c r="H24" s="34">
        <f t="shared" si="11"/>
        <v>41193.33</v>
      </c>
      <c r="I24" s="34">
        <f t="shared" si="11"/>
        <v>274.08999999999997</v>
      </c>
      <c r="J24" s="34">
        <f t="shared" si="11"/>
        <v>4697.6200000000008</v>
      </c>
      <c r="K24" s="34">
        <f t="shared" si="11"/>
        <v>4423.5300000000016</v>
      </c>
      <c r="L24" s="34">
        <f t="shared" si="11"/>
        <v>0</v>
      </c>
      <c r="M24" s="34">
        <f t="shared" si="11"/>
        <v>0</v>
      </c>
      <c r="N24" s="34">
        <f t="shared" si="11"/>
        <v>4325.2996499999999</v>
      </c>
      <c r="O24" s="34">
        <f t="shared" si="11"/>
        <v>8748.8296500000015</v>
      </c>
      <c r="P24" s="34">
        <f t="shared" si="11"/>
        <v>32444.500349999998</v>
      </c>
      <c r="Q24" s="34">
        <f t="shared" si="11"/>
        <v>4040.8100000000004</v>
      </c>
      <c r="R24" s="34">
        <f t="shared" si="11"/>
        <v>6938.25</v>
      </c>
      <c r="S24" s="34">
        <f t="shared" si="11"/>
        <v>10979.059999999998</v>
      </c>
    </row>
    <row r="25" spans="1:19" x14ac:dyDescent="0.25">
      <c r="B25" s="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43</v>
      </c>
      <c r="C26" s="2" t="s">
        <v>44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118</v>
      </c>
      <c r="C27" t="s">
        <v>90</v>
      </c>
      <c r="D27" t="s">
        <v>6</v>
      </c>
      <c r="E27" s="15">
        <v>0</v>
      </c>
      <c r="F27" s="28"/>
      <c r="G27" s="15"/>
      <c r="H27" s="15">
        <v>0</v>
      </c>
      <c r="I27" s="15">
        <v>0</v>
      </c>
      <c r="J27" s="15">
        <v>0</v>
      </c>
      <c r="K27" s="15">
        <f>J27-I27</f>
        <v>0</v>
      </c>
      <c r="L27" s="15">
        <v>0</v>
      </c>
      <c r="M27" s="15">
        <v>0</v>
      </c>
      <c r="N27" s="15">
        <f>E27*0.105</f>
        <v>0</v>
      </c>
      <c r="O27" s="15">
        <f>SUM(K27:N27)</f>
        <v>0</v>
      </c>
      <c r="P27" s="18">
        <v>0</v>
      </c>
      <c r="Q27" s="36">
        <v>0</v>
      </c>
      <c r="R27" s="36">
        <v>0</v>
      </c>
      <c r="S27" s="35">
        <v>0</v>
      </c>
    </row>
    <row r="28" spans="1:19" x14ac:dyDescent="0.25">
      <c r="B28" t="s">
        <v>119</v>
      </c>
      <c r="C28" t="s">
        <v>91</v>
      </c>
      <c r="D28" t="s">
        <v>76</v>
      </c>
      <c r="E28" s="15">
        <v>5350</v>
      </c>
      <c r="F28" s="28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E28*0.105</f>
        <v>561.75</v>
      </c>
      <c r="O28" s="15">
        <f>SUM(K28:N28)</f>
        <v>1149.95</v>
      </c>
      <c r="P28" s="18">
        <f>H28-O28</f>
        <v>4200.05</v>
      </c>
      <c r="Q28" s="10">
        <v>510.86</v>
      </c>
      <c r="R28" s="10">
        <v>882.75</v>
      </c>
      <c r="S28" s="35">
        <f>Q28+R28</f>
        <v>1393.6100000000001</v>
      </c>
    </row>
    <row r="29" spans="1:19" x14ac:dyDescent="0.25">
      <c r="A29" t="s">
        <v>134</v>
      </c>
      <c r="B29" s="2" t="s">
        <v>26</v>
      </c>
      <c r="E29" s="34">
        <f>SUM(E27:E28)</f>
        <v>5350</v>
      </c>
      <c r="F29" s="34"/>
      <c r="G29" s="34">
        <f>G28</f>
        <v>0</v>
      </c>
      <c r="H29" s="34">
        <f>SUM(H27:H28)</f>
        <v>5350</v>
      </c>
      <c r="I29" s="34">
        <f t="shared" ref="I29:S29" si="12">SUM(I27:I28)</f>
        <v>0</v>
      </c>
      <c r="J29" s="34">
        <f t="shared" si="12"/>
        <v>588.20000000000005</v>
      </c>
      <c r="K29" s="34">
        <f t="shared" si="12"/>
        <v>588.20000000000005</v>
      </c>
      <c r="L29" s="34">
        <f t="shared" si="12"/>
        <v>0</v>
      </c>
      <c r="M29" s="34">
        <f t="shared" si="12"/>
        <v>0</v>
      </c>
      <c r="N29" s="34">
        <f t="shared" si="12"/>
        <v>561.75</v>
      </c>
      <c r="O29" s="34">
        <f t="shared" si="12"/>
        <v>1149.95</v>
      </c>
      <c r="P29" s="34">
        <f t="shared" si="12"/>
        <v>4200.05</v>
      </c>
      <c r="Q29" s="34">
        <f t="shared" si="12"/>
        <v>510.86</v>
      </c>
      <c r="R29" s="34">
        <f t="shared" si="12"/>
        <v>882.75</v>
      </c>
      <c r="S29" s="34">
        <f t="shared" si="12"/>
        <v>1393.6100000000001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50</v>
      </c>
      <c r="C31" s="2" t="s">
        <v>47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120</v>
      </c>
      <c r="C32" t="s">
        <v>93</v>
      </c>
      <c r="D32" t="s">
        <v>78</v>
      </c>
      <c r="E32" s="15">
        <v>5350</v>
      </c>
      <c r="F32" s="28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E32*0.105</f>
        <v>561.75</v>
      </c>
      <c r="O32" s="15">
        <f>SUM(K32:N32)</f>
        <v>1149.95</v>
      </c>
      <c r="P32" s="18">
        <f>H32-O32</f>
        <v>4200.05</v>
      </c>
      <c r="Q32" s="10">
        <v>510.86</v>
      </c>
      <c r="R32" s="10">
        <v>882.75</v>
      </c>
      <c r="S32" s="35">
        <f>Q32+R32</f>
        <v>1393.6100000000001</v>
      </c>
    </row>
    <row r="33" spans="1:19" x14ac:dyDescent="0.25">
      <c r="B33" t="s">
        <v>121</v>
      </c>
      <c r="C33" t="s">
        <v>114</v>
      </c>
      <c r="D33" t="s">
        <v>79</v>
      </c>
      <c r="E33" s="15">
        <v>5350</v>
      </c>
      <c r="F33" s="28">
        <v>15</v>
      </c>
      <c r="G33" s="15">
        <v>0</v>
      </c>
      <c r="H33" s="15">
        <f>E33+G33</f>
        <v>5350</v>
      </c>
      <c r="I33" s="15">
        <v>0</v>
      </c>
      <c r="J33" s="15">
        <v>588.20000000000005</v>
      </c>
      <c r="K33" s="15">
        <f>J33-I33</f>
        <v>588.20000000000005</v>
      </c>
      <c r="L33" s="15">
        <v>0</v>
      </c>
      <c r="M33" s="15">
        <v>0</v>
      </c>
      <c r="N33" s="15">
        <f>E33*0.105</f>
        <v>561.75</v>
      </c>
      <c r="O33" s="15">
        <f>SUM(K33:N33)</f>
        <v>1149.95</v>
      </c>
      <c r="P33" s="18">
        <f>H33-O33</f>
        <v>4200.05</v>
      </c>
      <c r="Q33" s="10">
        <v>510.86</v>
      </c>
      <c r="R33" s="10">
        <v>882.75</v>
      </c>
      <c r="S33" s="35">
        <f>Q33+R33</f>
        <v>1393.6100000000001</v>
      </c>
    </row>
    <row r="34" spans="1:19" x14ac:dyDescent="0.25">
      <c r="A34" t="s">
        <v>137</v>
      </c>
      <c r="B34" s="2" t="s">
        <v>26</v>
      </c>
      <c r="E34" s="34">
        <f>SUM(E32:E33)</f>
        <v>10700</v>
      </c>
      <c r="F34" s="34"/>
      <c r="G34" s="34">
        <f>SUM(G32:G33)</f>
        <v>0</v>
      </c>
      <c r="H34" s="34">
        <f>SUM(H32:H33)</f>
        <v>10700</v>
      </c>
      <c r="I34" s="34">
        <f t="shared" ref="I34:S34" si="13">SUM(I32:I33)</f>
        <v>0</v>
      </c>
      <c r="J34" s="34">
        <f t="shared" si="13"/>
        <v>1176.4000000000001</v>
      </c>
      <c r="K34" s="34">
        <f t="shared" si="13"/>
        <v>1176.4000000000001</v>
      </c>
      <c r="L34" s="34">
        <f t="shared" si="13"/>
        <v>0</v>
      </c>
      <c r="M34" s="34">
        <f t="shared" si="13"/>
        <v>0</v>
      </c>
      <c r="N34" s="34">
        <f t="shared" si="13"/>
        <v>1123.5</v>
      </c>
      <c r="O34" s="34">
        <f t="shared" si="13"/>
        <v>2299.9</v>
      </c>
      <c r="P34" s="34">
        <f t="shared" si="13"/>
        <v>8400.1</v>
      </c>
      <c r="Q34" s="34">
        <f t="shared" si="13"/>
        <v>1021.72</v>
      </c>
      <c r="R34" s="34">
        <f t="shared" si="13"/>
        <v>1765.5</v>
      </c>
      <c r="S34" s="34">
        <f t="shared" si="13"/>
        <v>2787.2200000000003</v>
      </c>
    </row>
    <row r="35" spans="1:19" x14ac:dyDescent="0.25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9" x14ac:dyDescent="0.25">
      <c r="B36" s="2" t="s">
        <v>63</v>
      </c>
      <c r="C36" s="2" t="s">
        <v>51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9" x14ac:dyDescent="0.25">
      <c r="B37" t="s">
        <v>122</v>
      </c>
      <c r="C37" t="s">
        <v>97</v>
      </c>
      <c r="D37" t="s">
        <v>80</v>
      </c>
      <c r="E37" s="15">
        <v>5350</v>
      </c>
      <c r="F37" s="28">
        <v>15</v>
      </c>
      <c r="G37" s="15">
        <v>0</v>
      </c>
      <c r="H37" s="15">
        <f>E37+G37</f>
        <v>5350</v>
      </c>
      <c r="I37" s="15">
        <v>0</v>
      </c>
      <c r="J37" s="15">
        <v>588.20000000000005</v>
      </c>
      <c r="K37" s="15">
        <f>J37-I37</f>
        <v>588.20000000000005</v>
      </c>
      <c r="L37" s="15">
        <v>0</v>
      </c>
      <c r="M37" s="15">
        <v>0</v>
      </c>
      <c r="N37" s="15">
        <f t="shared" ref="N37:N47" si="14">E37*0.105</f>
        <v>561.75</v>
      </c>
      <c r="O37" s="15">
        <f>SUM(K37:N37)</f>
        <v>1149.95</v>
      </c>
      <c r="P37" s="18">
        <f t="shared" ref="P37:P47" si="15">H37-O37</f>
        <v>4200.05</v>
      </c>
      <c r="Q37" s="10">
        <v>510.86</v>
      </c>
      <c r="R37" s="10">
        <v>882.75</v>
      </c>
      <c r="S37" s="35">
        <f t="shared" ref="S37:S47" si="16">Q37+R37</f>
        <v>1393.6100000000001</v>
      </c>
    </row>
    <row r="38" spans="1:19" x14ac:dyDescent="0.25">
      <c r="B38" t="s">
        <v>123</v>
      </c>
      <c r="C38" t="s">
        <v>100</v>
      </c>
      <c r="D38" t="s">
        <v>80</v>
      </c>
      <c r="E38" s="15">
        <v>5350</v>
      </c>
      <c r="F38" s="28">
        <v>15</v>
      </c>
      <c r="G38" s="15">
        <v>0</v>
      </c>
      <c r="H38" s="15">
        <f t="shared" ref="H38:H47" si="17">E38+G38</f>
        <v>5350</v>
      </c>
      <c r="I38" s="15">
        <v>0</v>
      </c>
      <c r="J38" s="15">
        <v>588.20000000000005</v>
      </c>
      <c r="K38" s="15">
        <f t="shared" ref="K38:K47" si="18">J38-I38</f>
        <v>588.20000000000005</v>
      </c>
      <c r="L38" s="15">
        <v>0</v>
      </c>
      <c r="M38" s="15">
        <v>0</v>
      </c>
      <c r="N38" s="15">
        <f t="shared" si="14"/>
        <v>561.75</v>
      </c>
      <c r="O38" s="15">
        <f t="shared" ref="O38:O47" si="19">SUM(K38:N38)</f>
        <v>1149.95</v>
      </c>
      <c r="P38" s="18">
        <f t="shared" si="15"/>
        <v>4200.05</v>
      </c>
      <c r="Q38" s="10">
        <v>510.86</v>
      </c>
      <c r="R38" s="10">
        <v>882.75</v>
      </c>
      <c r="S38" s="35">
        <f t="shared" si="16"/>
        <v>1393.6100000000001</v>
      </c>
    </row>
    <row r="39" spans="1:19" x14ac:dyDescent="0.25">
      <c r="B39" t="s">
        <v>124</v>
      </c>
      <c r="C39" t="s">
        <v>96</v>
      </c>
      <c r="D39" t="s">
        <v>78</v>
      </c>
      <c r="E39" s="15">
        <v>4993</v>
      </c>
      <c r="F39" s="28">
        <v>14</v>
      </c>
      <c r="G39" s="15">
        <v>0</v>
      </c>
      <c r="H39" s="15">
        <f t="shared" si="17"/>
        <v>4993</v>
      </c>
      <c r="I39" s="15">
        <v>0</v>
      </c>
      <c r="J39" s="15">
        <v>517.38</v>
      </c>
      <c r="K39" s="15">
        <f t="shared" si="18"/>
        <v>517.38</v>
      </c>
      <c r="L39" s="15">
        <v>0</v>
      </c>
      <c r="M39" s="15">
        <v>0</v>
      </c>
      <c r="N39" s="15">
        <f t="shared" si="14"/>
        <v>524.26499999999999</v>
      </c>
      <c r="O39" s="15">
        <f t="shared" si="19"/>
        <v>1041.645</v>
      </c>
      <c r="P39" s="18">
        <f t="shared" si="15"/>
        <v>3951.355</v>
      </c>
      <c r="Q39" s="10">
        <v>510.86</v>
      </c>
      <c r="R39" s="10">
        <v>882.75</v>
      </c>
      <c r="S39" s="35">
        <f t="shared" si="16"/>
        <v>1393.6100000000001</v>
      </c>
    </row>
    <row r="40" spans="1:19" x14ac:dyDescent="0.25">
      <c r="B40" t="s">
        <v>125</v>
      </c>
      <c r="C40" t="s">
        <v>104</v>
      </c>
      <c r="D40" t="s">
        <v>78</v>
      </c>
      <c r="E40" s="15">
        <v>5350</v>
      </c>
      <c r="F40" s="28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4"/>
        <v>561.75</v>
      </c>
      <c r="O40" s="15">
        <f t="shared" si="19"/>
        <v>1149.95</v>
      </c>
      <c r="P40" s="18">
        <f t="shared" si="15"/>
        <v>4200.05</v>
      </c>
      <c r="Q40" s="10">
        <v>510.86</v>
      </c>
      <c r="R40" s="10">
        <v>882.75</v>
      </c>
      <c r="S40" s="35">
        <f t="shared" si="16"/>
        <v>1393.6100000000001</v>
      </c>
    </row>
    <row r="41" spans="1:19" x14ac:dyDescent="0.25">
      <c r="B41" t="s">
        <v>126</v>
      </c>
      <c r="C41" t="s">
        <v>94</v>
      </c>
      <c r="D41" t="s">
        <v>81</v>
      </c>
      <c r="E41" s="15">
        <v>5350</v>
      </c>
      <c r="F41" s="28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4"/>
        <v>561.75</v>
      </c>
      <c r="O41" s="15">
        <f t="shared" si="19"/>
        <v>1149.95</v>
      </c>
      <c r="P41" s="18">
        <f t="shared" si="15"/>
        <v>4200.05</v>
      </c>
      <c r="Q41" s="10">
        <v>510.86</v>
      </c>
      <c r="R41" s="10">
        <v>882.75</v>
      </c>
      <c r="S41" s="35">
        <f t="shared" si="16"/>
        <v>1393.6100000000001</v>
      </c>
    </row>
    <row r="42" spans="1:19" x14ac:dyDescent="0.25">
      <c r="B42" t="s">
        <v>127</v>
      </c>
      <c r="C42" t="s">
        <v>98</v>
      </c>
      <c r="D42" t="s">
        <v>81</v>
      </c>
      <c r="E42" s="15">
        <v>5350</v>
      </c>
      <c r="F42" s="28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4"/>
        <v>561.75</v>
      </c>
      <c r="O42" s="15">
        <f t="shared" si="19"/>
        <v>1149.95</v>
      </c>
      <c r="P42" s="18">
        <f t="shared" si="15"/>
        <v>4200.05</v>
      </c>
      <c r="Q42" s="10">
        <v>510.86</v>
      </c>
      <c r="R42" s="10">
        <v>882.75</v>
      </c>
      <c r="S42" s="35">
        <f t="shared" si="16"/>
        <v>1393.6100000000001</v>
      </c>
    </row>
    <row r="43" spans="1:19" x14ac:dyDescent="0.25">
      <c r="B43" t="s">
        <v>128</v>
      </c>
      <c r="C43" t="s">
        <v>101</v>
      </c>
      <c r="D43" t="s">
        <v>81</v>
      </c>
      <c r="E43" s="15">
        <v>5350</v>
      </c>
      <c r="F43" s="28">
        <v>15</v>
      </c>
      <c r="G43" s="15">
        <v>0</v>
      </c>
      <c r="H43" s="15">
        <f t="shared" si="17"/>
        <v>5350</v>
      </c>
      <c r="I43" s="15">
        <v>0</v>
      </c>
      <c r="J43" s="15">
        <v>588.20000000000005</v>
      </c>
      <c r="K43" s="15">
        <f t="shared" si="18"/>
        <v>588.20000000000005</v>
      </c>
      <c r="L43" s="15">
        <v>0</v>
      </c>
      <c r="M43" s="15">
        <v>0</v>
      </c>
      <c r="N43" s="15">
        <f t="shared" si="14"/>
        <v>561.75</v>
      </c>
      <c r="O43" s="15">
        <f t="shared" si="19"/>
        <v>1149.95</v>
      </c>
      <c r="P43" s="18">
        <f t="shared" si="15"/>
        <v>4200.05</v>
      </c>
      <c r="Q43" s="10">
        <v>510.86</v>
      </c>
      <c r="R43" s="10">
        <v>882.75</v>
      </c>
      <c r="S43" s="35">
        <f t="shared" si="16"/>
        <v>1393.6100000000001</v>
      </c>
    </row>
    <row r="44" spans="1:19" x14ac:dyDescent="0.25">
      <c r="B44" t="s">
        <v>129</v>
      </c>
      <c r="C44" t="s">
        <v>95</v>
      </c>
      <c r="D44" t="s">
        <v>82</v>
      </c>
      <c r="E44" s="15">
        <v>5350</v>
      </c>
      <c r="F44" s="28">
        <v>15</v>
      </c>
      <c r="G44" s="15">
        <v>0</v>
      </c>
      <c r="H44" s="15">
        <f t="shared" si="17"/>
        <v>5350</v>
      </c>
      <c r="I44" s="15">
        <v>0</v>
      </c>
      <c r="J44" s="15">
        <v>588.20000000000005</v>
      </c>
      <c r="K44" s="15">
        <f t="shared" si="18"/>
        <v>588.20000000000005</v>
      </c>
      <c r="L44" s="15">
        <v>0</v>
      </c>
      <c r="M44" s="15">
        <v>0</v>
      </c>
      <c r="N44" s="15">
        <f t="shared" si="14"/>
        <v>561.75</v>
      </c>
      <c r="O44" s="15">
        <f t="shared" si="19"/>
        <v>1149.95</v>
      </c>
      <c r="P44" s="18">
        <f t="shared" si="15"/>
        <v>4200.05</v>
      </c>
      <c r="Q44" s="10">
        <v>510.86</v>
      </c>
      <c r="R44" s="10">
        <v>882.75</v>
      </c>
      <c r="S44" s="35">
        <f t="shared" si="16"/>
        <v>1393.6100000000001</v>
      </c>
    </row>
    <row r="45" spans="1:19" x14ac:dyDescent="0.25">
      <c r="B45" t="s">
        <v>130</v>
      </c>
      <c r="C45" t="s">
        <v>102</v>
      </c>
      <c r="D45" t="s">
        <v>82</v>
      </c>
      <c r="E45" s="15">
        <v>5350</v>
      </c>
      <c r="F45" s="28">
        <v>15</v>
      </c>
      <c r="G45" s="15">
        <v>0</v>
      </c>
      <c r="H45" s="15">
        <f t="shared" si="17"/>
        <v>5350</v>
      </c>
      <c r="I45" s="15">
        <v>0</v>
      </c>
      <c r="J45" s="15">
        <v>588.20000000000005</v>
      </c>
      <c r="K45" s="15">
        <f t="shared" si="18"/>
        <v>588.20000000000005</v>
      </c>
      <c r="L45" s="15">
        <v>0</v>
      </c>
      <c r="M45" s="15">
        <v>0</v>
      </c>
      <c r="N45" s="15">
        <f t="shared" si="14"/>
        <v>561.75</v>
      </c>
      <c r="O45" s="15">
        <f t="shared" si="19"/>
        <v>1149.95</v>
      </c>
      <c r="P45" s="18">
        <f t="shared" si="15"/>
        <v>4200.05</v>
      </c>
      <c r="Q45" s="10">
        <v>510.86</v>
      </c>
      <c r="R45" s="10">
        <v>882.75</v>
      </c>
      <c r="S45" s="35">
        <f t="shared" si="16"/>
        <v>1393.6100000000001</v>
      </c>
    </row>
    <row r="46" spans="1:19" x14ac:dyDescent="0.25">
      <c r="B46" t="s">
        <v>131</v>
      </c>
      <c r="C46" t="s">
        <v>85</v>
      </c>
      <c r="D46" t="s">
        <v>83</v>
      </c>
      <c r="E46" s="15">
        <v>5350</v>
      </c>
      <c r="F46" s="28">
        <v>15</v>
      </c>
      <c r="G46" s="15">
        <v>0</v>
      </c>
      <c r="H46" s="15">
        <f t="shared" si="17"/>
        <v>5350</v>
      </c>
      <c r="I46" s="15">
        <v>0</v>
      </c>
      <c r="J46" s="15">
        <v>588.20000000000005</v>
      </c>
      <c r="K46" s="15">
        <f t="shared" si="18"/>
        <v>588.20000000000005</v>
      </c>
      <c r="L46" s="15">
        <v>0</v>
      </c>
      <c r="M46" s="15">
        <v>0</v>
      </c>
      <c r="N46" s="15">
        <f t="shared" si="14"/>
        <v>561.75</v>
      </c>
      <c r="O46" s="15">
        <f t="shared" si="19"/>
        <v>1149.95</v>
      </c>
      <c r="P46" s="18">
        <f t="shared" si="15"/>
        <v>4200.05</v>
      </c>
      <c r="Q46" s="10">
        <v>510.86</v>
      </c>
      <c r="R46" s="10">
        <v>882.75</v>
      </c>
      <c r="S46" s="35">
        <f t="shared" si="16"/>
        <v>1393.6100000000001</v>
      </c>
    </row>
    <row r="47" spans="1:19" x14ac:dyDescent="0.25">
      <c r="B47" t="s">
        <v>132</v>
      </c>
      <c r="C47" t="s">
        <v>103</v>
      </c>
      <c r="D47" t="s">
        <v>83</v>
      </c>
      <c r="E47" s="15">
        <v>5350</v>
      </c>
      <c r="F47" s="28">
        <v>15</v>
      </c>
      <c r="G47" s="15">
        <v>0</v>
      </c>
      <c r="H47" s="15">
        <f t="shared" si="17"/>
        <v>5350</v>
      </c>
      <c r="I47" s="15">
        <v>0</v>
      </c>
      <c r="J47" s="15">
        <v>588.20000000000005</v>
      </c>
      <c r="K47" s="15">
        <f t="shared" si="18"/>
        <v>588.20000000000005</v>
      </c>
      <c r="L47" s="15">
        <v>0</v>
      </c>
      <c r="M47" s="15">
        <v>0</v>
      </c>
      <c r="N47" s="15">
        <f t="shared" si="14"/>
        <v>561.75</v>
      </c>
      <c r="O47" s="15">
        <f t="shared" si="19"/>
        <v>1149.95</v>
      </c>
      <c r="P47" s="18">
        <f t="shared" si="15"/>
        <v>4200.05</v>
      </c>
      <c r="Q47" s="10">
        <v>510.86</v>
      </c>
      <c r="R47" s="10">
        <v>882.75</v>
      </c>
      <c r="S47" s="35">
        <f t="shared" si="16"/>
        <v>1393.6100000000001</v>
      </c>
    </row>
    <row r="48" spans="1:19" x14ac:dyDescent="0.25">
      <c r="A48" t="s">
        <v>138</v>
      </c>
      <c r="B48" s="2" t="s">
        <v>26</v>
      </c>
      <c r="E48" s="34">
        <f>SUM(E37:E47)</f>
        <v>58493</v>
      </c>
      <c r="F48" s="34"/>
      <c r="G48" s="34">
        <f>SUM(G37:G47)</f>
        <v>0</v>
      </c>
      <c r="H48" s="34">
        <f>SUM(H37:H47)</f>
        <v>58493</v>
      </c>
      <c r="I48" s="34">
        <f t="shared" ref="I48:S48" si="20">SUM(I37:I47)</f>
        <v>0</v>
      </c>
      <c r="J48" s="34">
        <f t="shared" si="20"/>
        <v>6399.3799999999992</v>
      </c>
      <c r="K48" s="34">
        <f t="shared" si="20"/>
        <v>6399.3799999999992</v>
      </c>
      <c r="L48" s="34">
        <f t="shared" si="20"/>
        <v>0</v>
      </c>
      <c r="M48" s="34">
        <f t="shared" si="20"/>
        <v>0</v>
      </c>
      <c r="N48" s="34">
        <f t="shared" si="20"/>
        <v>6141.7649999999994</v>
      </c>
      <c r="O48" s="34">
        <f t="shared" si="20"/>
        <v>12541.145000000002</v>
      </c>
      <c r="P48" s="34">
        <f t="shared" si="20"/>
        <v>45951.85500000001</v>
      </c>
      <c r="Q48" s="34">
        <f t="shared" si="20"/>
        <v>5619.46</v>
      </c>
      <c r="R48" s="34">
        <f t="shared" si="20"/>
        <v>9710.25</v>
      </c>
      <c r="S48" s="34">
        <f t="shared" si="20"/>
        <v>15329.710000000005</v>
      </c>
    </row>
    <row r="49" spans="1:19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9" x14ac:dyDescent="0.25">
      <c r="B50" s="2" t="s">
        <v>140</v>
      </c>
      <c r="C50" s="2" t="s">
        <v>64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9" x14ac:dyDescent="0.25">
      <c r="B51" t="s">
        <v>133</v>
      </c>
      <c r="C51" t="s">
        <v>99</v>
      </c>
      <c r="D51" t="s">
        <v>80</v>
      </c>
      <c r="E51" s="15">
        <v>4993</v>
      </c>
      <c r="F51" s="28">
        <v>14</v>
      </c>
      <c r="G51" s="15">
        <v>0</v>
      </c>
      <c r="H51" s="15">
        <f>E51+G51</f>
        <v>4993</v>
      </c>
      <c r="I51" s="15">
        <v>0</v>
      </c>
      <c r="J51" s="15">
        <v>517.38</v>
      </c>
      <c r="K51" s="15">
        <f>J51-I51</f>
        <v>517.38</v>
      </c>
      <c r="L51" s="15">
        <v>0</v>
      </c>
      <c r="M51" s="15">
        <v>0</v>
      </c>
      <c r="N51" s="15">
        <f>E51*0.105</f>
        <v>524.26499999999999</v>
      </c>
      <c r="O51" s="15">
        <f>SUM(K51:N51)</f>
        <v>1041.645</v>
      </c>
      <c r="P51" s="18">
        <f>H51-O51</f>
        <v>3951.355</v>
      </c>
      <c r="Q51" s="10">
        <v>510.86</v>
      </c>
      <c r="R51" s="10">
        <v>882.75</v>
      </c>
      <c r="S51" s="35">
        <f t="shared" ref="S51" si="21">Q51+R51</f>
        <v>1393.6100000000001</v>
      </c>
    </row>
    <row r="52" spans="1:19" x14ac:dyDescent="0.25">
      <c r="A52" t="s">
        <v>139</v>
      </c>
      <c r="B52" s="2" t="s">
        <v>26</v>
      </c>
      <c r="E52" s="34">
        <f>E51</f>
        <v>4993</v>
      </c>
      <c r="F52" s="34"/>
      <c r="G52" s="34">
        <f>G51</f>
        <v>0</v>
      </c>
      <c r="H52" s="34">
        <f>H51</f>
        <v>4993</v>
      </c>
      <c r="I52" s="34">
        <f t="shared" ref="I52:S52" si="22">I51</f>
        <v>0</v>
      </c>
      <c r="J52" s="34">
        <f t="shared" si="22"/>
        <v>517.38</v>
      </c>
      <c r="K52" s="34">
        <f t="shared" si="22"/>
        <v>517.38</v>
      </c>
      <c r="L52" s="34">
        <f t="shared" si="22"/>
        <v>0</v>
      </c>
      <c r="M52" s="34">
        <f t="shared" si="22"/>
        <v>0</v>
      </c>
      <c r="N52" s="34">
        <f t="shared" si="22"/>
        <v>524.26499999999999</v>
      </c>
      <c r="O52" s="34">
        <f t="shared" si="22"/>
        <v>1041.645</v>
      </c>
      <c r="P52" s="34">
        <f t="shared" si="22"/>
        <v>3951.355</v>
      </c>
      <c r="Q52" s="34">
        <f t="shared" si="22"/>
        <v>510.86</v>
      </c>
      <c r="R52" s="34">
        <f t="shared" si="22"/>
        <v>882.75</v>
      </c>
      <c r="S52" s="34">
        <f t="shared" si="22"/>
        <v>1393.6100000000001</v>
      </c>
    </row>
    <row r="53" spans="1:19" x14ac:dyDescent="0.25">
      <c r="B53" s="2"/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8"/>
      <c r="R53" s="8"/>
      <c r="S53" s="8"/>
    </row>
    <row r="54" spans="1:19" x14ac:dyDescent="0.2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9" ht="18.75" x14ac:dyDescent="0.3">
      <c r="D55" s="4" t="s">
        <v>105</v>
      </c>
      <c r="E55" s="17">
        <f>E13+E24+E29+E34+E48+E52+E53</f>
        <v>152534.28</v>
      </c>
      <c r="F55" s="17">
        <f t="shared" ref="F55:S55" si="23">F13+F24+F29+F34+F48+F52+F53</f>
        <v>0</v>
      </c>
      <c r="G55" s="17">
        <f t="shared" si="23"/>
        <v>0</v>
      </c>
      <c r="H55" s="17">
        <f t="shared" si="23"/>
        <v>152534.28</v>
      </c>
      <c r="I55" s="17">
        <f t="shared" si="23"/>
        <v>274.08999999999997</v>
      </c>
      <c r="J55" s="17">
        <f t="shared" si="23"/>
        <v>18699.04</v>
      </c>
      <c r="K55" s="17">
        <f t="shared" si="23"/>
        <v>18424.95</v>
      </c>
      <c r="L55" s="17">
        <f t="shared" si="23"/>
        <v>0</v>
      </c>
      <c r="M55" s="17">
        <f t="shared" si="23"/>
        <v>0</v>
      </c>
      <c r="N55" s="17">
        <f t="shared" si="23"/>
        <v>16016.099399999999</v>
      </c>
      <c r="O55" s="17">
        <f t="shared" si="23"/>
        <v>34441.049400000004</v>
      </c>
      <c r="P55" s="17">
        <f t="shared" si="23"/>
        <v>118093.23060000001</v>
      </c>
      <c r="Q55" s="17">
        <f t="shared" si="23"/>
        <v>14204.14</v>
      </c>
      <c r="R55" s="17">
        <f t="shared" si="23"/>
        <v>25427.309999999998</v>
      </c>
      <c r="S55" s="17">
        <f t="shared" si="23"/>
        <v>39631.450000000004</v>
      </c>
    </row>
    <row r="58" spans="1:19" ht="15.75" thickBot="1" x14ac:dyDescent="0.3">
      <c r="E58" s="61"/>
      <c r="F58" s="61"/>
      <c r="G58" s="61"/>
      <c r="J58" s="61"/>
      <c r="K58" s="61"/>
      <c r="L58" s="61"/>
    </row>
    <row r="59" spans="1:19" x14ac:dyDescent="0.25">
      <c r="E59" s="63" t="s">
        <v>146</v>
      </c>
      <c r="F59" s="63"/>
      <c r="G59" s="63"/>
      <c r="J59" s="64" t="s">
        <v>145</v>
      </c>
      <c r="K59" s="64"/>
      <c r="L59" s="64"/>
    </row>
    <row r="60" spans="1:19" ht="15.75" x14ac:dyDescent="0.3">
      <c r="E60" s="65" t="s">
        <v>144</v>
      </c>
      <c r="F60" s="65"/>
      <c r="G60" s="63"/>
      <c r="J60" s="65" t="s">
        <v>145</v>
      </c>
      <c r="K60" s="65"/>
      <c r="L60" s="65"/>
    </row>
  </sheetData>
  <mergeCells count="8">
    <mergeCell ref="E60:G60"/>
    <mergeCell ref="J60:L60"/>
    <mergeCell ref="C6:D6"/>
    <mergeCell ref="E7:S7"/>
    <mergeCell ref="E58:G58"/>
    <mergeCell ref="J58:L58"/>
    <mergeCell ref="E59:G59"/>
    <mergeCell ref="J59:L5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0"/>
  <sheetViews>
    <sheetView workbookViewId="0">
      <pane xSplit="4" ySplit="8" topLeftCell="E9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baseColWidth="10" defaultRowHeight="15" x14ac:dyDescent="0.25"/>
  <cols>
    <col min="3" max="3" width="33.42578125" customWidth="1"/>
    <col min="4" max="4" width="27" customWidth="1"/>
    <col min="5" max="6" width="18.7109375" customWidth="1"/>
    <col min="7" max="7" width="14.42578125" customWidth="1"/>
    <col min="8" max="8" width="17.28515625" customWidth="1"/>
    <col min="9" max="9" width="12.85546875" customWidth="1"/>
    <col min="10" max="10" width="14.28515625" customWidth="1"/>
    <col min="11" max="11" width="12.85546875" customWidth="1"/>
    <col min="14" max="14" width="16" customWidth="1"/>
    <col min="15" max="15" width="17.42578125" customWidth="1"/>
    <col min="16" max="16" width="20.140625" customWidth="1"/>
    <col min="17" max="17" width="13.85546875" customWidth="1"/>
    <col min="18" max="18" width="14.28515625" customWidth="1"/>
    <col min="19" max="19" width="16.140625" customWidth="1"/>
  </cols>
  <sheetData>
    <row r="6" spans="1:19" ht="18.75" x14ac:dyDescent="0.25">
      <c r="C6" s="58" t="s">
        <v>151</v>
      </c>
      <c r="D6" s="5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9" ht="15.75" thickBot="1" x14ac:dyDescent="0.3"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ht="35.25" thickTop="1" thickBot="1" x14ac:dyDescent="0.3">
      <c r="B8" s="42" t="s">
        <v>9</v>
      </c>
      <c r="C8" s="43" t="s">
        <v>10</v>
      </c>
      <c r="D8" s="43" t="s">
        <v>0</v>
      </c>
      <c r="E8" s="44" t="s">
        <v>11</v>
      </c>
      <c r="F8" s="44" t="s">
        <v>150</v>
      </c>
      <c r="G8" s="45" t="s">
        <v>113</v>
      </c>
      <c r="H8" s="44" t="s">
        <v>12</v>
      </c>
      <c r="I8" s="44" t="s">
        <v>107</v>
      </c>
      <c r="J8" s="44" t="s">
        <v>143</v>
      </c>
      <c r="K8" s="44" t="s">
        <v>13</v>
      </c>
      <c r="L8" s="44" t="s">
        <v>15</v>
      </c>
      <c r="M8" s="44" t="s">
        <v>106</v>
      </c>
      <c r="N8" s="44" t="s">
        <v>16</v>
      </c>
      <c r="O8" s="44" t="s">
        <v>17</v>
      </c>
      <c r="P8" s="44" t="s">
        <v>72</v>
      </c>
      <c r="Q8" s="43" t="s">
        <v>8</v>
      </c>
      <c r="R8" s="43" t="s">
        <v>18</v>
      </c>
      <c r="S8" s="46" t="s">
        <v>73</v>
      </c>
    </row>
    <row r="9" spans="1:19" ht="15.75" thickTop="1" x14ac:dyDescent="0.25">
      <c r="B9" s="2" t="s">
        <v>19</v>
      </c>
      <c r="C9" s="2" t="s">
        <v>20</v>
      </c>
      <c r="D9" s="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9" x14ac:dyDescent="0.25">
      <c r="B10" t="s">
        <v>21</v>
      </c>
      <c r="C10" s="11" t="s">
        <v>22</v>
      </c>
      <c r="D10" t="s">
        <v>25</v>
      </c>
      <c r="E10" s="15">
        <v>16954.95</v>
      </c>
      <c r="F10" s="29">
        <v>15</v>
      </c>
      <c r="G10" s="15">
        <v>0</v>
      </c>
      <c r="H10" s="15">
        <f>E10+G10</f>
        <v>16954.95</v>
      </c>
      <c r="I10" s="15">
        <v>0</v>
      </c>
      <c r="J10" s="15">
        <v>3246.93</v>
      </c>
      <c r="K10" s="15">
        <f>J10-I10</f>
        <v>3246.93</v>
      </c>
      <c r="L10" s="15">
        <v>0</v>
      </c>
      <c r="M10" s="15">
        <v>0</v>
      </c>
      <c r="N10" s="15">
        <f>E10*0.105</f>
        <v>1780.2697499999999</v>
      </c>
      <c r="O10" s="15">
        <f>SUM(K10:N10)</f>
        <v>5027.1997499999998</v>
      </c>
      <c r="P10" s="18">
        <f>H10-O10</f>
        <v>11927.750250000001</v>
      </c>
      <c r="Q10" s="10">
        <v>1223.77</v>
      </c>
      <c r="R10" s="10">
        <v>2797.56</v>
      </c>
      <c r="S10" s="35">
        <f>SUM(Q10:R10)</f>
        <v>4021.33</v>
      </c>
    </row>
    <row r="11" spans="1:19" x14ac:dyDescent="0.25">
      <c r="B11" t="s">
        <v>23</v>
      </c>
      <c r="C11" s="11" t="s">
        <v>24</v>
      </c>
      <c r="D11" t="s">
        <v>3</v>
      </c>
      <c r="E11" s="15">
        <v>4850</v>
      </c>
      <c r="F11" s="29">
        <v>15</v>
      </c>
      <c r="G11" s="15">
        <v>0</v>
      </c>
      <c r="H11" s="15">
        <f t="shared" ref="H11:H12" si="0">E11+G11</f>
        <v>4850</v>
      </c>
      <c r="I11" s="15">
        <v>0</v>
      </c>
      <c r="J11" s="15">
        <v>491.69</v>
      </c>
      <c r="K11" s="15">
        <f t="shared" ref="K11:K12" si="1">J11-I11</f>
        <v>491.69</v>
      </c>
      <c r="L11" s="15">
        <v>0</v>
      </c>
      <c r="M11" s="15">
        <v>0</v>
      </c>
      <c r="N11" s="15">
        <f>E11*0.105</f>
        <v>509.25</v>
      </c>
      <c r="O11" s="15">
        <f t="shared" ref="O11:O12" si="2">SUM(K11:N11)</f>
        <v>1000.94</v>
      </c>
      <c r="P11" s="18">
        <f>H11-O11</f>
        <v>3849.06</v>
      </c>
      <c r="Q11" s="10">
        <v>480.14</v>
      </c>
      <c r="R11" s="10">
        <v>800.25</v>
      </c>
      <c r="S11" s="35">
        <f t="shared" ref="S11:S12" si="3">SUM(Q11:R11)</f>
        <v>1280.3899999999999</v>
      </c>
    </row>
    <row r="12" spans="1:19" x14ac:dyDescent="0.25">
      <c r="B12" t="s">
        <v>41</v>
      </c>
      <c r="C12" s="11" t="s">
        <v>42</v>
      </c>
      <c r="D12" t="s">
        <v>2</v>
      </c>
      <c r="E12" s="15">
        <v>10000</v>
      </c>
      <c r="F12" s="29">
        <v>15</v>
      </c>
      <c r="G12" s="15">
        <v>0</v>
      </c>
      <c r="H12" s="15">
        <f t="shared" si="0"/>
        <v>10000</v>
      </c>
      <c r="I12" s="15">
        <v>0</v>
      </c>
      <c r="J12" s="15">
        <v>1581.44</v>
      </c>
      <c r="K12" s="15">
        <f t="shared" si="1"/>
        <v>1581.44</v>
      </c>
      <c r="L12" s="15">
        <v>0</v>
      </c>
      <c r="M12" s="15">
        <v>0</v>
      </c>
      <c r="N12" s="15">
        <f>E12*0.105</f>
        <v>1050</v>
      </c>
      <c r="O12" s="15">
        <f t="shared" si="2"/>
        <v>2631.44</v>
      </c>
      <c r="P12" s="18">
        <f>H12-O12</f>
        <v>7368.5599999999995</v>
      </c>
      <c r="Q12" s="10">
        <v>796.52</v>
      </c>
      <c r="R12" s="10">
        <v>1650</v>
      </c>
      <c r="S12" s="35">
        <f t="shared" si="3"/>
        <v>2446.52</v>
      </c>
    </row>
    <row r="13" spans="1:19" x14ac:dyDescent="0.25">
      <c r="A13" t="s">
        <v>135</v>
      </c>
      <c r="B13" s="7" t="s">
        <v>26</v>
      </c>
      <c r="E13" s="34">
        <f>SUM(E10:E12)</f>
        <v>31804.95</v>
      </c>
      <c r="F13" s="34"/>
      <c r="G13" s="34">
        <f>SUM(G10:G12)</f>
        <v>0</v>
      </c>
      <c r="H13" s="34">
        <f>SUM(H10:H12)</f>
        <v>31804.95</v>
      </c>
      <c r="I13" s="34">
        <f t="shared" ref="I13:S13" si="4">SUM(I10:I12)</f>
        <v>0</v>
      </c>
      <c r="J13" s="34">
        <f t="shared" si="4"/>
        <v>5320.0599999999995</v>
      </c>
      <c r="K13" s="34">
        <f t="shared" si="4"/>
        <v>5320.0599999999995</v>
      </c>
      <c r="L13" s="34">
        <f t="shared" si="4"/>
        <v>0</v>
      </c>
      <c r="M13" s="34">
        <f t="shared" si="4"/>
        <v>0</v>
      </c>
      <c r="N13" s="34">
        <f t="shared" si="4"/>
        <v>3339.5197499999999</v>
      </c>
      <c r="O13" s="34">
        <f t="shared" si="4"/>
        <v>8659.5797500000008</v>
      </c>
      <c r="P13" s="34">
        <f t="shared" si="4"/>
        <v>23145.37025</v>
      </c>
      <c r="Q13" s="34">
        <f t="shared" si="4"/>
        <v>2500.4299999999998</v>
      </c>
      <c r="R13" s="34">
        <f t="shared" si="4"/>
        <v>5247.8099999999995</v>
      </c>
      <c r="S13" s="34">
        <f t="shared" si="4"/>
        <v>7748.24</v>
      </c>
    </row>
    <row r="14" spans="1:19" x14ac:dyDescent="0.25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9" x14ac:dyDescent="0.25">
      <c r="B15" s="2" t="s">
        <v>27</v>
      </c>
      <c r="C15" s="2" t="s">
        <v>28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9" x14ac:dyDescent="0.25">
      <c r="B16" t="s">
        <v>32</v>
      </c>
      <c r="C16" s="11" t="s">
        <v>37</v>
      </c>
      <c r="D16" t="s">
        <v>1</v>
      </c>
      <c r="E16" s="15">
        <v>10000</v>
      </c>
      <c r="F16" s="29">
        <v>15</v>
      </c>
      <c r="G16" s="15">
        <v>0</v>
      </c>
      <c r="H16" s="15">
        <f>E16+G16</f>
        <v>10000</v>
      </c>
      <c r="I16" s="15">
        <v>0</v>
      </c>
      <c r="J16" s="15">
        <v>1581.44</v>
      </c>
      <c r="K16" s="15">
        <f>J16-I16</f>
        <v>1581.44</v>
      </c>
      <c r="L16" s="15">
        <v>0</v>
      </c>
      <c r="M16" s="15">
        <v>0</v>
      </c>
      <c r="N16" s="15">
        <f t="shared" ref="N16:N23" si="5">E16*0.105</f>
        <v>1050</v>
      </c>
      <c r="O16" s="15">
        <f t="shared" ref="O16:O21" si="6">SUM(K16:N16)</f>
        <v>2631.44</v>
      </c>
      <c r="P16" s="18">
        <f t="shared" ref="P16:P23" si="7">H16-O16</f>
        <v>7368.5599999999995</v>
      </c>
      <c r="Q16" s="10">
        <v>796.52</v>
      </c>
      <c r="R16" s="10">
        <v>1650</v>
      </c>
      <c r="S16" s="35">
        <f>Q16+R16</f>
        <v>2446.52</v>
      </c>
    </row>
    <row r="17" spans="1:19" x14ac:dyDescent="0.25">
      <c r="B17" t="s">
        <v>33</v>
      </c>
      <c r="C17" s="11" t="s">
        <v>38</v>
      </c>
      <c r="D17" t="s">
        <v>74</v>
      </c>
      <c r="E17" s="15">
        <v>5350</v>
      </c>
      <c r="F17" s="29">
        <v>15</v>
      </c>
      <c r="G17" s="19">
        <v>0</v>
      </c>
      <c r="H17" s="15">
        <f t="shared" ref="H17:H23" si="8">E17+G17</f>
        <v>5350</v>
      </c>
      <c r="I17" s="15">
        <v>0</v>
      </c>
      <c r="J17" s="15">
        <v>588.20000000000005</v>
      </c>
      <c r="K17" s="15">
        <f t="shared" ref="K17:K21" si="9">J17-I17</f>
        <v>588.20000000000005</v>
      </c>
      <c r="L17" s="15">
        <v>0</v>
      </c>
      <c r="M17" s="15">
        <v>0</v>
      </c>
      <c r="N17" s="15">
        <f t="shared" si="5"/>
        <v>561.75</v>
      </c>
      <c r="O17" s="15">
        <f t="shared" si="6"/>
        <v>1149.95</v>
      </c>
      <c r="P17" s="18">
        <f t="shared" si="7"/>
        <v>4200.05</v>
      </c>
      <c r="Q17" s="10">
        <v>510.86</v>
      </c>
      <c r="R17" s="10">
        <v>882.75</v>
      </c>
      <c r="S17" s="35">
        <f>Q17+R17</f>
        <v>1393.6100000000001</v>
      </c>
    </row>
    <row r="18" spans="1:19" x14ac:dyDescent="0.25">
      <c r="B18" t="s">
        <v>34</v>
      </c>
      <c r="C18" t="s">
        <v>141</v>
      </c>
      <c r="D18" t="s">
        <v>75</v>
      </c>
      <c r="E18" s="21">
        <v>4637</v>
      </c>
      <c r="F18" s="29">
        <v>13</v>
      </c>
      <c r="G18" s="3">
        <v>0</v>
      </c>
      <c r="H18" s="15">
        <f t="shared" si="8"/>
        <v>4637</v>
      </c>
      <c r="I18" s="3">
        <v>0</v>
      </c>
      <c r="J18" s="3">
        <v>453.52</v>
      </c>
      <c r="K18" s="15">
        <v>453.52</v>
      </c>
      <c r="L18" s="3">
        <v>0</v>
      </c>
      <c r="M18" s="3">
        <v>0</v>
      </c>
      <c r="N18" s="15">
        <f t="shared" si="5"/>
        <v>486.88499999999999</v>
      </c>
      <c r="O18" s="15">
        <f t="shared" si="6"/>
        <v>940.40499999999997</v>
      </c>
      <c r="P18" s="18">
        <f t="shared" si="7"/>
        <v>3696.5950000000003</v>
      </c>
      <c r="Q18" s="27">
        <v>510.86</v>
      </c>
      <c r="R18" s="27">
        <v>882.75</v>
      </c>
      <c r="S18" s="35">
        <f>Q18+R18</f>
        <v>1393.6100000000001</v>
      </c>
    </row>
    <row r="19" spans="1:19" x14ac:dyDescent="0.25">
      <c r="B19" t="s">
        <v>35</v>
      </c>
      <c r="C19" t="s">
        <v>111</v>
      </c>
      <c r="D19" t="s">
        <v>77</v>
      </c>
      <c r="E19" s="15">
        <v>6000</v>
      </c>
      <c r="F19" s="29">
        <v>15</v>
      </c>
      <c r="G19" s="15">
        <v>0</v>
      </c>
      <c r="H19" s="15">
        <f t="shared" si="8"/>
        <v>6000</v>
      </c>
      <c r="I19" s="15">
        <v>0</v>
      </c>
      <c r="J19" s="15">
        <v>727.04</v>
      </c>
      <c r="K19" s="15">
        <f t="shared" si="9"/>
        <v>727.04</v>
      </c>
      <c r="L19" s="15">
        <v>0</v>
      </c>
      <c r="M19" s="15">
        <v>0</v>
      </c>
      <c r="N19" s="15">
        <f t="shared" si="5"/>
        <v>630</v>
      </c>
      <c r="O19" s="15">
        <f t="shared" si="6"/>
        <v>1357.04</v>
      </c>
      <c r="P19" s="18">
        <f t="shared" si="7"/>
        <v>4642.96</v>
      </c>
      <c r="Q19" s="10">
        <v>550.79</v>
      </c>
      <c r="R19" s="10">
        <v>990</v>
      </c>
      <c r="S19" s="35">
        <f>Q19+R19</f>
        <v>1540.79</v>
      </c>
    </row>
    <row r="20" spans="1:19" x14ac:dyDescent="0.25">
      <c r="B20" t="s">
        <v>36</v>
      </c>
      <c r="C20" t="s">
        <v>86</v>
      </c>
      <c r="D20" t="s">
        <v>39</v>
      </c>
      <c r="E20" s="15">
        <v>4500</v>
      </c>
      <c r="F20" s="29">
        <v>15</v>
      </c>
      <c r="G20" s="15">
        <v>0</v>
      </c>
      <c r="H20" s="15">
        <f t="shared" si="8"/>
        <v>4500</v>
      </c>
      <c r="I20" s="15">
        <v>0</v>
      </c>
      <c r="J20" s="15">
        <v>428.97</v>
      </c>
      <c r="K20" s="15">
        <f t="shared" si="9"/>
        <v>428.97</v>
      </c>
      <c r="L20" s="15">
        <v>0</v>
      </c>
      <c r="M20" s="15">
        <v>0</v>
      </c>
      <c r="N20" s="15">
        <f t="shared" si="5"/>
        <v>472.5</v>
      </c>
      <c r="O20" s="15">
        <f t="shared" si="6"/>
        <v>901.47</v>
      </c>
      <c r="P20" s="18">
        <f t="shared" si="7"/>
        <v>3598.5299999999997</v>
      </c>
      <c r="Q20" s="10">
        <v>489.36</v>
      </c>
      <c r="R20" s="10">
        <v>825</v>
      </c>
      <c r="S20" s="35">
        <f>Q20+R20</f>
        <v>1314.3600000000001</v>
      </c>
    </row>
    <row r="21" spans="1:19" x14ac:dyDescent="0.25">
      <c r="B21" t="s">
        <v>115</v>
      </c>
      <c r="C21" t="s">
        <v>87</v>
      </c>
      <c r="D21" t="s">
        <v>39</v>
      </c>
      <c r="E21" s="15">
        <v>4500</v>
      </c>
      <c r="F21" s="29">
        <v>15</v>
      </c>
      <c r="G21" s="15">
        <v>0</v>
      </c>
      <c r="H21" s="15">
        <f t="shared" si="8"/>
        <v>4500</v>
      </c>
      <c r="I21" s="15">
        <v>0</v>
      </c>
      <c r="J21" s="15">
        <v>428.97</v>
      </c>
      <c r="K21" s="15">
        <f t="shared" si="9"/>
        <v>428.97</v>
      </c>
      <c r="L21" s="15">
        <v>0</v>
      </c>
      <c r="M21" s="15">
        <v>0</v>
      </c>
      <c r="N21" s="15">
        <f t="shared" si="5"/>
        <v>472.5</v>
      </c>
      <c r="O21" s="15">
        <f t="shared" si="6"/>
        <v>901.47</v>
      </c>
      <c r="P21" s="18">
        <f t="shared" si="7"/>
        <v>3598.5299999999997</v>
      </c>
      <c r="Q21" s="10">
        <v>458.64</v>
      </c>
      <c r="R21" s="10">
        <v>742.5</v>
      </c>
      <c r="S21" s="35">
        <f t="shared" ref="S21:S23" si="10">Q21+R21</f>
        <v>1201.1399999999999</v>
      </c>
    </row>
    <row r="22" spans="1:19" x14ac:dyDescent="0.25">
      <c r="B22" t="s">
        <v>116</v>
      </c>
      <c r="C22" t="s">
        <v>89</v>
      </c>
      <c r="D22" t="s">
        <v>4</v>
      </c>
      <c r="E22" s="15">
        <v>2700</v>
      </c>
      <c r="F22" s="29">
        <v>15</v>
      </c>
      <c r="G22" s="15">
        <v>0</v>
      </c>
      <c r="H22" s="15">
        <f t="shared" si="8"/>
        <v>2700</v>
      </c>
      <c r="I22" s="15">
        <v>147.32</v>
      </c>
      <c r="J22" s="15">
        <v>188.33</v>
      </c>
      <c r="K22" s="15">
        <f>J22-I22</f>
        <v>41.010000000000019</v>
      </c>
      <c r="L22" s="15">
        <v>0</v>
      </c>
      <c r="M22" s="15">
        <v>0</v>
      </c>
      <c r="N22" s="15">
        <f t="shared" si="5"/>
        <v>283.5</v>
      </c>
      <c r="O22" s="15">
        <f>SUM(K22:N22)</f>
        <v>324.51</v>
      </c>
      <c r="P22" s="18">
        <f t="shared" si="7"/>
        <v>2375.4899999999998</v>
      </c>
      <c r="Q22" s="10">
        <v>348.07</v>
      </c>
      <c r="R22" s="10">
        <v>445.5</v>
      </c>
      <c r="S22" s="35">
        <f t="shared" si="10"/>
        <v>793.56999999999994</v>
      </c>
    </row>
    <row r="23" spans="1:19" x14ac:dyDescent="0.25">
      <c r="B23" t="s">
        <v>117</v>
      </c>
      <c r="C23" t="s">
        <v>88</v>
      </c>
      <c r="D23" t="s">
        <v>40</v>
      </c>
      <c r="E23" s="15">
        <v>3150</v>
      </c>
      <c r="F23" s="29">
        <v>15</v>
      </c>
      <c r="G23" s="15">
        <v>0</v>
      </c>
      <c r="H23" s="15">
        <f t="shared" si="8"/>
        <v>3150</v>
      </c>
      <c r="I23" s="15">
        <v>126.77</v>
      </c>
      <c r="J23" s="15">
        <v>237.29</v>
      </c>
      <c r="K23" s="15">
        <f>J23-I23</f>
        <v>110.52</v>
      </c>
      <c r="L23" s="15">
        <v>0</v>
      </c>
      <c r="M23" s="15">
        <v>0</v>
      </c>
      <c r="N23" s="15">
        <f t="shared" si="5"/>
        <v>330.75</v>
      </c>
      <c r="O23" s="15">
        <f>SUM(K23:N23)</f>
        <v>441.27</v>
      </c>
      <c r="P23" s="18">
        <f t="shared" si="7"/>
        <v>2708.73</v>
      </c>
      <c r="Q23" s="10">
        <v>375.71</v>
      </c>
      <c r="R23" s="10">
        <v>519.75</v>
      </c>
      <c r="S23" s="35">
        <f t="shared" si="10"/>
        <v>895.46</v>
      </c>
    </row>
    <row r="24" spans="1:19" x14ac:dyDescent="0.25">
      <c r="A24" t="s">
        <v>136</v>
      </c>
      <c r="B24" s="2" t="s">
        <v>26</v>
      </c>
      <c r="E24" s="34">
        <f t="shared" ref="E24:S24" si="11">SUM(E16:E23)</f>
        <v>40837</v>
      </c>
      <c r="F24" s="34"/>
      <c r="G24" s="34">
        <f t="shared" si="11"/>
        <v>0</v>
      </c>
      <c r="H24" s="34">
        <f t="shared" si="11"/>
        <v>40837</v>
      </c>
      <c r="I24" s="34">
        <f t="shared" si="11"/>
        <v>274.08999999999997</v>
      </c>
      <c r="J24" s="34">
        <f t="shared" si="11"/>
        <v>4633.76</v>
      </c>
      <c r="K24" s="34">
        <f t="shared" si="11"/>
        <v>4359.670000000001</v>
      </c>
      <c r="L24" s="34">
        <f t="shared" si="11"/>
        <v>0</v>
      </c>
      <c r="M24" s="34">
        <f t="shared" si="11"/>
        <v>0</v>
      </c>
      <c r="N24" s="34">
        <f t="shared" si="11"/>
        <v>4287.8850000000002</v>
      </c>
      <c r="O24" s="34">
        <f t="shared" si="11"/>
        <v>8647.5550000000003</v>
      </c>
      <c r="P24" s="34">
        <f t="shared" si="11"/>
        <v>32189.444999999996</v>
      </c>
      <c r="Q24" s="34">
        <f t="shared" si="11"/>
        <v>4040.8100000000004</v>
      </c>
      <c r="R24" s="34">
        <f t="shared" si="11"/>
        <v>6938.25</v>
      </c>
      <c r="S24" s="34">
        <f t="shared" si="11"/>
        <v>10979.059999999998</v>
      </c>
    </row>
    <row r="25" spans="1:19" x14ac:dyDescent="0.25">
      <c r="B25" s="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x14ac:dyDescent="0.25">
      <c r="B26" s="2" t="s">
        <v>43</v>
      </c>
      <c r="C26" s="2" t="s">
        <v>44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9" x14ac:dyDescent="0.25">
      <c r="B27" t="s">
        <v>118</v>
      </c>
      <c r="C27" t="s">
        <v>90</v>
      </c>
      <c r="D27" t="s">
        <v>6</v>
      </c>
      <c r="E27" s="15">
        <v>0</v>
      </c>
      <c r="F27" s="29"/>
      <c r="G27" s="15">
        <v>0</v>
      </c>
      <c r="H27" s="15">
        <v>0</v>
      </c>
      <c r="I27" s="15">
        <v>0</v>
      </c>
      <c r="J27" s="15">
        <v>0</v>
      </c>
      <c r="K27" s="15">
        <f>J27-I27</f>
        <v>0</v>
      </c>
      <c r="L27" s="15">
        <v>0</v>
      </c>
      <c r="M27" s="15">
        <v>0</v>
      </c>
      <c r="N27" s="15">
        <f>E27*0.105</f>
        <v>0</v>
      </c>
      <c r="O27" s="15">
        <f>SUM(K27:N27)</f>
        <v>0</v>
      </c>
      <c r="P27" s="18">
        <v>0</v>
      </c>
      <c r="Q27" s="36">
        <v>0</v>
      </c>
      <c r="R27" s="36">
        <v>0</v>
      </c>
      <c r="S27" s="35">
        <v>0</v>
      </c>
    </row>
    <row r="28" spans="1:19" x14ac:dyDescent="0.25">
      <c r="B28" t="s">
        <v>119</v>
      </c>
      <c r="C28" t="s">
        <v>91</v>
      </c>
      <c r="D28" t="s">
        <v>76</v>
      </c>
      <c r="E28" s="15">
        <v>5350</v>
      </c>
      <c r="F28" s="29">
        <v>15</v>
      </c>
      <c r="G28" s="15">
        <v>0</v>
      </c>
      <c r="H28" s="15">
        <f>E28+G28</f>
        <v>5350</v>
      </c>
      <c r="I28" s="15">
        <v>0</v>
      </c>
      <c r="J28" s="15">
        <v>588.20000000000005</v>
      </c>
      <c r="K28" s="15">
        <f>J28-I28</f>
        <v>588.20000000000005</v>
      </c>
      <c r="L28" s="15">
        <v>0</v>
      </c>
      <c r="M28" s="15">
        <v>0</v>
      </c>
      <c r="N28" s="15">
        <f>E28*0.105</f>
        <v>561.75</v>
      </c>
      <c r="O28" s="15">
        <f>SUM(K28:N28)</f>
        <v>1149.95</v>
      </c>
      <c r="P28" s="18">
        <f>H28-O28</f>
        <v>4200.05</v>
      </c>
      <c r="Q28" s="10">
        <v>510.86</v>
      </c>
      <c r="R28" s="10">
        <v>882.75</v>
      </c>
      <c r="S28" s="35">
        <f>Q28+R28</f>
        <v>1393.6100000000001</v>
      </c>
    </row>
    <row r="29" spans="1:19" x14ac:dyDescent="0.25">
      <c r="A29" t="s">
        <v>134</v>
      </c>
      <c r="B29" s="2" t="s">
        <v>26</v>
      </c>
      <c r="E29" s="34">
        <f>SUM(E27:E28)</f>
        <v>5350</v>
      </c>
      <c r="F29" s="34"/>
      <c r="G29" s="34">
        <f>G28</f>
        <v>0</v>
      </c>
      <c r="H29" s="34">
        <f>SUM(H27:H28)</f>
        <v>5350</v>
      </c>
      <c r="I29" s="34">
        <f t="shared" ref="I29:S29" si="12">SUM(I27:I28)</f>
        <v>0</v>
      </c>
      <c r="J29" s="34">
        <f t="shared" si="12"/>
        <v>588.20000000000005</v>
      </c>
      <c r="K29" s="34">
        <f t="shared" si="12"/>
        <v>588.20000000000005</v>
      </c>
      <c r="L29" s="34">
        <f t="shared" si="12"/>
        <v>0</v>
      </c>
      <c r="M29" s="34">
        <f t="shared" si="12"/>
        <v>0</v>
      </c>
      <c r="N29" s="34">
        <f t="shared" si="12"/>
        <v>561.75</v>
      </c>
      <c r="O29" s="34">
        <f t="shared" si="12"/>
        <v>1149.95</v>
      </c>
      <c r="P29" s="34">
        <f t="shared" si="12"/>
        <v>4200.05</v>
      </c>
      <c r="Q29" s="34">
        <f t="shared" si="12"/>
        <v>510.86</v>
      </c>
      <c r="R29" s="34">
        <f t="shared" si="12"/>
        <v>882.75</v>
      </c>
      <c r="S29" s="34">
        <f t="shared" si="12"/>
        <v>1393.6100000000001</v>
      </c>
    </row>
    <row r="30" spans="1:19" x14ac:dyDescent="0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9" x14ac:dyDescent="0.25">
      <c r="B31" s="2" t="s">
        <v>50</v>
      </c>
      <c r="C31" s="2" t="s">
        <v>47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9" x14ac:dyDescent="0.25">
      <c r="B32" t="s">
        <v>120</v>
      </c>
      <c r="C32" t="s">
        <v>93</v>
      </c>
      <c r="D32" t="s">
        <v>78</v>
      </c>
      <c r="E32" s="15">
        <v>5350</v>
      </c>
      <c r="F32" s="29">
        <v>15</v>
      </c>
      <c r="G32" s="15">
        <v>0</v>
      </c>
      <c r="H32" s="15">
        <f>E32+G32</f>
        <v>5350</v>
      </c>
      <c r="I32" s="15">
        <v>0</v>
      </c>
      <c r="J32" s="15">
        <v>588.20000000000005</v>
      </c>
      <c r="K32" s="15">
        <f>J32-I32</f>
        <v>588.20000000000005</v>
      </c>
      <c r="L32" s="15">
        <v>0</v>
      </c>
      <c r="M32" s="15">
        <v>0</v>
      </c>
      <c r="N32" s="15">
        <f>E32*0.105</f>
        <v>561.75</v>
      </c>
      <c r="O32" s="15">
        <f>SUM(K32:N32)</f>
        <v>1149.95</v>
      </c>
      <c r="P32" s="18">
        <f>H32-O32</f>
        <v>4200.05</v>
      </c>
      <c r="Q32" s="10">
        <v>510.86</v>
      </c>
      <c r="R32" s="10">
        <v>882.75</v>
      </c>
      <c r="S32" s="35">
        <f>Q32+R32</f>
        <v>1393.6100000000001</v>
      </c>
    </row>
    <row r="33" spans="1:19" x14ac:dyDescent="0.25">
      <c r="B33" t="s">
        <v>121</v>
      </c>
      <c r="C33" t="s">
        <v>114</v>
      </c>
      <c r="D33" t="s">
        <v>79</v>
      </c>
      <c r="E33" s="15">
        <v>5350</v>
      </c>
      <c r="F33" s="29">
        <v>15</v>
      </c>
      <c r="G33" s="15">
        <v>0</v>
      </c>
      <c r="H33" s="15">
        <f>E33+G33</f>
        <v>5350</v>
      </c>
      <c r="I33" s="15">
        <v>0</v>
      </c>
      <c r="J33" s="15">
        <v>588.20000000000005</v>
      </c>
      <c r="K33" s="15">
        <f>J33-I33</f>
        <v>588.20000000000005</v>
      </c>
      <c r="L33" s="15">
        <v>0</v>
      </c>
      <c r="M33" s="15">
        <v>0</v>
      </c>
      <c r="N33" s="15">
        <f>E33*0.105</f>
        <v>561.75</v>
      </c>
      <c r="O33" s="15">
        <f>SUM(K33:N33)</f>
        <v>1149.95</v>
      </c>
      <c r="P33" s="18">
        <f>H33-O33</f>
        <v>4200.05</v>
      </c>
      <c r="Q33" s="10">
        <v>510.86</v>
      </c>
      <c r="R33" s="10">
        <v>882.75</v>
      </c>
      <c r="S33" s="35">
        <f>Q33+R33</f>
        <v>1393.6100000000001</v>
      </c>
    </row>
    <row r="34" spans="1:19" x14ac:dyDescent="0.25">
      <c r="A34" t="s">
        <v>137</v>
      </c>
      <c r="B34" s="2" t="s">
        <v>26</v>
      </c>
      <c r="E34" s="34">
        <f>SUM(E32:E33)</f>
        <v>10700</v>
      </c>
      <c r="F34" s="34"/>
      <c r="G34" s="34">
        <f>SUM(G32:G33)</f>
        <v>0</v>
      </c>
      <c r="H34" s="34">
        <f>SUM(H32:H33)</f>
        <v>10700</v>
      </c>
      <c r="I34" s="34">
        <f t="shared" ref="I34:S34" si="13">SUM(I32:I33)</f>
        <v>0</v>
      </c>
      <c r="J34" s="34">
        <f t="shared" si="13"/>
        <v>1176.4000000000001</v>
      </c>
      <c r="K34" s="34">
        <f t="shared" si="13"/>
        <v>1176.4000000000001</v>
      </c>
      <c r="L34" s="34">
        <f t="shared" si="13"/>
        <v>0</v>
      </c>
      <c r="M34" s="34">
        <f t="shared" si="13"/>
        <v>0</v>
      </c>
      <c r="N34" s="34">
        <f t="shared" si="13"/>
        <v>1123.5</v>
      </c>
      <c r="O34" s="34">
        <f t="shared" si="13"/>
        <v>2299.9</v>
      </c>
      <c r="P34" s="34">
        <f t="shared" si="13"/>
        <v>8400.1</v>
      </c>
      <c r="Q34" s="34">
        <f t="shared" si="13"/>
        <v>1021.72</v>
      </c>
      <c r="R34" s="34">
        <f t="shared" si="13"/>
        <v>1765.5</v>
      </c>
      <c r="S34" s="34">
        <f t="shared" si="13"/>
        <v>2787.2200000000003</v>
      </c>
    </row>
    <row r="35" spans="1:19" x14ac:dyDescent="0.25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9" x14ac:dyDescent="0.25">
      <c r="B36" s="2" t="s">
        <v>63</v>
      </c>
      <c r="C36" s="2" t="s">
        <v>51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9" x14ac:dyDescent="0.25">
      <c r="B37" t="s">
        <v>122</v>
      </c>
      <c r="C37" t="s">
        <v>97</v>
      </c>
      <c r="D37" t="s">
        <v>80</v>
      </c>
      <c r="E37" s="15">
        <v>5350</v>
      </c>
      <c r="F37" s="29">
        <v>15</v>
      </c>
      <c r="G37" s="15">
        <v>0</v>
      </c>
      <c r="H37" s="15">
        <f>E37+G37</f>
        <v>5350</v>
      </c>
      <c r="I37" s="15">
        <v>0</v>
      </c>
      <c r="J37" s="15">
        <v>588.20000000000005</v>
      </c>
      <c r="K37" s="15">
        <f>J37-I37</f>
        <v>588.20000000000005</v>
      </c>
      <c r="L37" s="15">
        <v>0</v>
      </c>
      <c r="M37" s="15">
        <v>0</v>
      </c>
      <c r="N37" s="15">
        <f t="shared" ref="N37:N47" si="14">E37*0.105</f>
        <v>561.75</v>
      </c>
      <c r="O37" s="15">
        <f>SUM(K37:N37)</f>
        <v>1149.95</v>
      </c>
      <c r="P37" s="18">
        <f t="shared" ref="P37:P47" si="15">H37-O37</f>
        <v>4200.05</v>
      </c>
      <c r="Q37" s="10">
        <v>510.86</v>
      </c>
      <c r="R37" s="10">
        <v>882.75</v>
      </c>
      <c r="S37" s="35">
        <f t="shared" ref="S37:S47" si="16">Q37+R37</f>
        <v>1393.6100000000001</v>
      </c>
    </row>
    <row r="38" spans="1:19" x14ac:dyDescent="0.25">
      <c r="B38" t="s">
        <v>123</v>
      </c>
      <c r="C38" t="s">
        <v>100</v>
      </c>
      <c r="D38" t="s">
        <v>80</v>
      </c>
      <c r="E38" s="15">
        <v>5350</v>
      </c>
      <c r="F38" s="29">
        <v>15</v>
      </c>
      <c r="G38" s="15">
        <v>0</v>
      </c>
      <c r="H38" s="15">
        <f t="shared" ref="H38:H47" si="17">E38+G38</f>
        <v>5350</v>
      </c>
      <c r="I38" s="15">
        <v>0</v>
      </c>
      <c r="J38" s="15">
        <v>588.20000000000005</v>
      </c>
      <c r="K38" s="15">
        <f t="shared" ref="K38:K47" si="18">J38-I38</f>
        <v>588.20000000000005</v>
      </c>
      <c r="L38" s="15">
        <v>0</v>
      </c>
      <c r="M38" s="15">
        <v>0</v>
      </c>
      <c r="N38" s="15">
        <f t="shared" si="14"/>
        <v>561.75</v>
      </c>
      <c r="O38" s="15">
        <f t="shared" ref="O38:O47" si="19">SUM(K38:N38)</f>
        <v>1149.95</v>
      </c>
      <c r="P38" s="18">
        <f t="shared" si="15"/>
        <v>4200.05</v>
      </c>
      <c r="Q38" s="10">
        <v>510.86</v>
      </c>
      <c r="R38" s="10">
        <v>882.75</v>
      </c>
      <c r="S38" s="35">
        <f t="shared" si="16"/>
        <v>1393.6100000000001</v>
      </c>
    </row>
    <row r="39" spans="1:19" x14ac:dyDescent="0.25">
      <c r="B39" t="s">
        <v>124</v>
      </c>
      <c r="C39" t="s">
        <v>96</v>
      </c>
      <c r="D39" t="s">
        <v>78</v>
      </c>
      <c r="E39" s="15">
        <v>5350</v>
      </c>
      <c r="F39" s="29">
        <v>15</v>
      </c>
      <c r="G39" s="15">
        <v>0</v>
      </c>
      <c r="H39" s="15">
        <f t="shared" si="17"/>
        <v>5350</v>
      </c>
      <c r="I39" s="15">
        <v>0</v>
      </c>
      <c r="J39" s="15">
        <v>588.20000000000005</v>
      </c>
      <c r="K39" s="15">
        <f t="shared" si="18"/>
        <v>588.20000000000005</v>
      </c>
      <c r="L39" s="15">
        <v>0</v>
      </c>
      <c r="M39" s="15">
        <v>0</v>
      </c>
      <c r="N39" s="15">
        <f t="shared" si="14"/>
        <v>561.75</v>
      </c>
      <c r="O39" s="15">
        <f t="shared" si="19"/>
        <v>1149.95</v>
      </c>
      <c r="P39" s="18">
        <f t="shared" si="15"/>
        <v>4200.05</v>
      </c>
      <c r="Q39" s="10">
        <v>510.86</v>
      </c>
      <c r="R39" s="10">
        <v>882.75</v>
      </c>
      <c r="S39" s="35">
        <f t="shared" si="16"/>
        <v>1393.6100000000001</v>
      </c>
    </row>
    <row r="40" spans="1:19" x14ac:dyDescent="0.25">
      <c r="B40" t="s">
        <v>125</v>
      </c>
      <c r="C40" t="s">
        <v>104</v>
      </c>
      <c r="D40" t="s">
        <v>78</v>
      </c>
      <c r="E40" s="15">
        <v>5350</v>
      </c>
      <c r="F40" s="29">
        <v>15</v>
      </c>
      <c r="G40" s="15">
        <v>0</v>
      </c>
      <c r="H40" s="15">
        <f t="shared" si="17"/>
        <v>5350</v>
      </c>
      <c r="I40" s="15">
        <v>0</v>
      </c>
      <c r="J40" s="15">
        <v>588.20000000000005</v>
      </c>
      <c r="K40" s="15">
        <f t="shared" si="18"/>
        <v>588.20000000000005</v>
      </c>
      <c r="L40" s="15">
        <v>0</v>
      </c>
      <c r="M40" s="15">
        <v>0</v>
      </c>
      <c r="N40" s="15">
        <f t="shared" si="14"/>
        <v>561.75</v>
      </c>
      <c r="O40" s="15">
        <f t="shared" si="19"/>
        <v>1149.95</v>
      </c>
      <c r="P40" s="18">
        <f t="shared" si="15"/>
        <v>4200.05</v>
      </c>
      <c r="Q40" s="10">
        <v>510.86</v>
      </c>
      <c r="R40" s="10">
        <v>882.75</v>
      </c>
      <c r="S40" s="35">
        <f t="shared" si="16"/>
        <v>1393.6100000000001</v>
      </c>
    </row>
    <row r="41" spans="1:19" x14ac:dyDescent="0.25">
      <c r="B41" t="s">
        <v>126</v>
      </c>
      <c r="C41" t="s">
        <v>94</v>
      </c>
      <c r="D41" t="s">
        <v>81</v>
      </c>
      <c r="E41" s="15">
        <v>5350</v>
      </c>
      <c r="F41" s="29">
        <v>15</v>
      </c>
      <c r="G41" s="15">
        <v>0</v>
      </c>
      <c r="H41" s="15">
        <f t="shared" si="17"/>
        <v>5350</v>
      </c>
      <c r="I41" s="15">
        <v>0</v>
      </c>
      <c r="J41" s="15">
        <v>588.20000000000005</v>
      </c>
      <c r="K41" s="15">
        <f t="shared" si="18"/>
        <v>588.20000000000005</v>
      </c>
      <c r="L41" s="15">
        <v>0</v>
      </c>
      <c r="M41" s="15">
        <v>0</v>
      </c>
      <c r="N41" s="15">
        <f t="shared" si="14"/>
        <v>561.75</v>
      </c>
      <c r="O41" s="15">
        <f t="shared" si="19"/>
        <v>1149.95</v>
      </c>
      <c r="P41" s="18">
        <f t="shared" si="15"/>
        <v>4200.05</v>
      </c>
      <c r="Q41" s="10">
        <v>510.86</v>
      </c>
      <c r="R41" s="10">
        <v>882.75</v>
      </c>
      <c r="S41" s="35">
        <f t="shared" si="16"/>
        <v>1393.6100000000001</v>
      </c>
    </row>
    <row r="42" spans="1:19" x14ac:dyDescent="0.25">
      <c r="B42" t="s">
        <v>127</v>
      </c>
      <c r="C42" t="s">
        <v>98</v>
      </c>
      <c r="D42" t="s">
        <v>81</v>
      </c>
      <c r="E42" s="15">
        <v>5350</v>
      </c>
      <c r="F42" s="29">
        <v>15</v>
      </c>
      <c r="G42" s="15">
        <v>0</v>
      </c>
      <c r="H42" s="15">
        <f t="shared" si="17"/>
        <v>5350</v>
      </c>
      <c r="I42" s="15">
        <v>0</v>
      </c>
      <c r="J42" s="15">
        <v>588.20000000000005</v>
      </c>
      <c r="K42" s="15">
        <f t="shared" si="18"/>
        <v>588.20000000000005</v>
      </c>
      <c r="L42" s="15">
        <v>0</v>
      </c>
      <c r="M42" s="15">
        <v>0</v>
      </c>
      <c r="N42" s="15">
        <f t="shared" si="14"/>
        <v>561.75</v>
      </c>
      <c r="O42" s="15">
        <f t="shared" si="19"/>
        <v>1149.95</v>
      </c>
      <c r="P42" s="18">
        <f t="shared" si="15"/>
        <v>4200.05</v>
      </c>
      <c r="Q42" s="10">
        <v>510.86</v>
      </c>
      <c r="R42" s="10">
        <v>882.75</v>
      </c>
      <c r="S42" s="35">
        <f t="shared" si="16"/>
        <v>1393.6100000000001</v>
      </c>
    </row>
    <row r="43" spans="1:19" x14ac:dyDescent="0.25">
      <c r="B43" t="s">
        <v>128</v>
      </c>
      <c r="C43" t="s">
        <v>101</v>
      </c>
      <c r="D43" t="s">
        <v>81</v>
      </c>
      <c r="E43" s="15">
        <v>5350</v>
      </c>
      <c r="F43" s="29">
        <v>15</v>
      </c>
      <c r="G43" s="15">
        <v>0</v>
      </c>
      <c r="H43" s="15">
        <f t="shared" si="17"/>
        <v>5350</v>
      </c>
      <c r="I43" s="15">
        <v>0</v>
      </c>
      <c r="J43" s="15">
        <v>588.20000000000005</v>
      </c>
      <c r="K43" s="15">
        <f t="shared" si="18"/>
        <v>588.20000000000005</v>
      </c>
      <c r="L43" s="15">
        <v>0</v>
      </c>
      <c r="M43" s="15">
        <v>0</v>
      </c>
      <c r="N43" s="15">
        <f t="shared" si="14"/>
        <v>561.75</v>
      </c>
      <c r="O43" s="15">
        <f t="shared" si="19"/>
        <v>1149.95</v>
      </c>
      <c r="P43" s="18">
        <f t="shared" si="15"/>
        <v>4200.05</v>
      </c>
      <c r="Q43" s="10">
        <v>510.86</v>
      </c>
      <c r="R43" s="10">
        <v>882.75</v>
      </c>
      <c r="S43" s="35">
        <f t="shared" si="16"/>
        <v>1393.6100000000001</v>
      </c>
    </row>
    <row r="44" spans="1:19" x14ac:dyDescent="0.25">
      <c r="B44" t="s">
        <v>129</v>
      </c>
      <c r="C44" t="s">
        <v>95</v>
      </c>
      <c r="D44" t="s">
        <v>82</v>
      </c>
      <c r="E44" s="15">
        <v>5350</v>
      </c>
      <c r="F44" s="29">
        <v>15</v>
      </c>
      <c r="G44" s="15">
        <v>0</v>
      </c>
      <c r="H44" s="15">
        <f t="shared" si="17"/>
        <v>5350</v>
      </c>
      <c r="I44" s="15">
        <v>0</v>
      </c>
      <c r="J44" s="15">
        <v>588.20000000000005</v>
      </c>
      <c r="K44" s="15">
        <f t="shared" si="18"/>
        <v>588.20000000000005</v>
      </c>
      <c r="L44" s="15">
        <v>0</v>
      </c>
      <c r="M44" s="15">
        <v>0</v>
      </c>
      <c r="N44" s="15">
        <f t="shared" si="14"/>
        <v>561.75</v>
      </c>
      <c r="O44" s="15">
        <f t="shared" si="19"/>
        <v>1149.95</v>
      </c>
      <c r="P44" s="18">
        <f t="shared" si="15"/>
        <v>4200.05</v>
      </c>
      <c r="Q44" s="10">
        <v>510.86</v>
      </c>
      <c r="R44" s="10">
        <v>882.75</v>
      </c>
      <c r="S44" s="35">
        <f t="shared" si="16"/>
        <v>1393.6100000000001</v>
      </c>
    </row>
    <row r="45" spans="1:19" x14ac:dyDescent="0.25">
      <c r="B45" t="s">
        <v>130</v>
      </c>
      <c r="C45" t="s">
        <v>102</v>
      </c>
      <c r="D45" t="s">
        <v>82</v>
      </c>
      <c r="E45" s="15">
        <v>5350</v>
      </c>
      <c r="F45" s="29">
        <v>15</v>
      </c>
      <c r="G45" s="15">
        <v>0</v>
      </c>
      <c r="H45" s="15">
        <f t="shared" si="17"/>
        <v>5350</v>
      </c>
      <c r="I45" s="15">
        <v>0</v>
      </c>
      <c r="J45" s="15">
        <v>588.20000000000005</v>
      </c>
      <c r="K45" s="15">
        <f t="shared" si="18"/>
        <v>588.20000000000005</v>
      </c>
      <c r="L45" s="15">
        <v>0</v>
      </c>
      <c r="M45" s="15">
        <v>0</v>
      </c>
      <c r="N45" s="15">
        <f t="shared" si="14"/>
        <v>561.75</v>
      </c>
      <c r="O45" s="15">
        <f t="shared" si="19"/>
        <v>1149.95</v>
      </c>
      <c r="P45" s="18">
        <f t="shared" si="15"/>
        <v>4200.05</v>
      </c>
      <c r="Q45" s="10">
        <v>510.86</v>
      </c>
      <c r="R45" s="10">
        <v>882.75</v>
      </c>
      <c r="S45" s="35">
        <f t="shared" si="16"/>
        <v>1393.6100000000001</v>
      </c>
    </row>
    <row r="46" spans="1:19" x14ac:dyDescent="0.25">
      <c r="B46" t="s">
        <v>131</v>
      </c>
      <c r="C46" t="s">
        <v>85</v>
      </c>
      <c r="D46" t="s">
        <v>83</v>
      </c>
      <c r="E46" s="15">
        <v>5350</v>
      </c>
      <c r="F46" s="29">
        <v>15</v>
      </c>
      <c r="G46" s="15">
        <v>0</v>
      </c>
      <c r="H46" s="15">
        <f t="shared" si="17"/>
        <v>5350</v>
      </c>
      <c r="I46" s="15">
        <v>0</v>
      </c>
      <c r="J46" s="15">
        <v>588.20000000000005</v>
      </c>
      <c r="K46" s="15">
        <f t="shared" si="18"/>
        <v>588.20000000000005</v>
      </c>
      <c r="L46" s="15">
        <v>0</v>
      </c>
      <c r="M46" s="15">
        <v>0</v>
      </c>
      <c r="N46" s="15">
        <f t="shared" si="14"/>
        <v>561.75</v>
      </c>
      <c r="O46" s="15">
        <f t="shared" si="19"/>
        <v>1149.95</v>
      </c>
      <c r="P46" s="18">
        <f t="shared" si="15"/>
        <v>4200.05</v>
      </c>
      <c r="Q46" s="10">
        <v>510.86</v>
      </c>
      <c r="R46" s="10">
        <v>882.75</v>
      </c>
      <c r="S46" s="35">
        <f t="shared" si="16"/>
        <v>1393.6100000000001</v>
      </c>
    </row>
    <row r="47" spans="1:19" x14ac:dyDescent="0.25">
      <c r="B47" t="s">
        <v>132</v>
      </c>
      <c r="C47" t="s">
        <v>103</v>
      </c>
      <c r="D47" t="s">
        <v>83</v>
      </c>
      <c r="E47" s="15">
        <v>5350</v>
      </c>
      <c r="F47" s="29">
        <v>15</v>
      </c>
      <c r="G47" s="15">
        <v>0</v>
      </c>
      <c r="H47" s="15">
        <f t="shared" si="17"/>
        <v>5350</v>
      </c>
      <c r="I47" s="15">
        <v>0</v>
      </c>
      <c r="J47" s="15">
        <v>588.20000000000005</v>
      </c>
      <c r="K47" s="15">
        <f t="shared" si="18"/>
        <v>588.20000000000005</v>
      </c>
      <c r="L47" s="15">
        <v>0</v>
      </c>
      <c r="M47" s="15">
        <v>0</v>
      </c>
      <c r="N47" s="15">
        <f t="shared" si="14"/>
        <v>561.75</v>
      </c>
      <c r="O47" s="15">
        <f t="shared" si="19"/>
        <v>1149.95</v>
      </c>
      <c r="P47" s="18">
        <f t="shared" si="15"/>
        <v>4200.05</v>
      </c>
      <c r="Q47" s="10">
        <v>510.86</v>
      </c>
      <c r="R47" s="10">
        <v>882.75</v>
      </c>
      <c r="S47" s="35">
        <f t="shared" si="16"/>
        <v>1393.6100000000001</v>
      </c>
    </row>
    <row r="48" spans="1:19" x14ac:dyDescent="0.25">
      <c r="A48" t="s">
        <v>138</v>
      </c>
      <c r="B48" s="2" t="s">
        <v>26</v>
      </c>
      <c r="E48" s="34">
        <f>SUM(E37:E47)</f>
        <v>58850</v>
      </c>
      <c r="F48" s="34"/>
      <c r="G48" s="34">
        <f>SUM(G37:G47)</f>
        <v>0</v>
      </c>
      <c r="H48" s="34">
        <f>SUM(H37:H47)</f>
        <v>58850</v>
      </c>
      <c r="I48" s="34">
        <f t="shared" ref="I48:S48" si="20">SUM(I37:I47)</f>
        <v>0</v>
      </c>
      <c r="J48" s="34">
        <f t="shared" si="20"/>
        <v>6470.1999999999989</v>
      </c>
      <c r="K48" s="34">
        <f t="shared" si="20"/>
        <v>6470.1999999999989</v>
      </c>
      <c r="L48" s="34">
        <f t="shared" si="20"/>
        <v>0</v>
      </c>
      <c r="M48" s="34">
        <f t="shared" si="20"/>
        <v>0</v>
      </c>
      <c r="N48" s="34">
        <f t="shared" si="20"/>
        <v>6179.25</v>
      </c>
      <c r="O48" s="34">
        <f t="shared" si="20"/>
        <v>12649.450000000003</v>
      </c>
      <c r="P48" s="34">
        <f t="shared" si="20"/>
        <v>46200.55000000001</v>
      </c>
      <c r="Q48" s="34">
        <f t="shared" si="20"/>
        <v>5619.46</v>
      </c>
      <c r="R48" s="34">
        <f t="shared" si="20"/>
        <v>9710.25</v>
      </c>
      <c r="S48" s="34">
        <f t="shared" si="20"/>
        <v>15329.710000000005</v>
      </c>
    </row>
    <row r="49" spans="1:19" x14ac:dyDescent="0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9" x14ac:dyDescent="0.25">
      <c r="B50" s="2" t="s">
        <v>140</v>
      </c>
      <c r="C50" s="2" t="s">
        <v>64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9" x14ac:dyDescent="0.25">
      <c r="B51" t="s">
        <v>133</v>
      </c>
      <c r="C51" t="s">
        <v>99</v>
      </c>
      <c r="D51" t="s">
        <v>80</v>
      </c>
      <c r="E51" s="15">
        <v>5350</v>
      </c>
      <c r="F51" s="29">
        <v>15</v>
      </c>
      <c r="G51" s="15">
        <v>0</v>
      </c>
      <c r="H51" s="15">
        <f>E51+G51</f>
        <v>5350</v>
      </c>
      <c r="I51" s="15">
        <v>0</v>
      </c>
      <c r="J51" s="15">
        <v>588.20000000000005</v>
      </c>
      <c r="K51" s="15">
        <f>J51-I51</f>
        <v>588.20000000000005</v>
      </c>
      <c r="L51" s="15">
        <v>0</v>
      </c>
      <c r="M51" s="15">
        <v>0</v>
      </c>
      <c r="N51" s="15">
        <f>E51*0.105</f>
        <v>561.75</v>
      </c>
      <c r="O51" s="15">
        <f>SUM(K51:N51)</f>
        <v>1149.95</v>
      </c>
      <c r="P51" s="18">
        <f>H51-O51</f>
        <v>4200.05</v>
      </c>
      <c r="Q51" s="10">
        <v>510.86</v>
      </c>
      <c r="R51" s="10">
        <v>882.75</v>
      </c>
      <c r="S51" s="35">
        <f t="shared" ref="S51" si="21">Q51+R51</f>
        <v>1393.6100000000001</v>
      </c>
    </row>
    <row r="52" spans="1:19" x14ac:dyDescent="0.25">
      <c r="A52" t="s">
        <v>139</v>
      </c>
      <c r="B52" s="2" t="s">
        <v>26</v>
      </c>
      <c r="E52" s="34">
        <f>E51</f>
        <v>5350</v>
      </c>
      <c r="F52" s="34"/>
      <c r="G52" s="34">
        <f>G51</f>
        <v>0</v>
      </c>
      <c r="H52" s="34">
        <f>H51</f>
        <v>5350</v>
      </c>
      <c r="I52" s="34">
        <f t="shared" ref="I52:S52" si="22">I51</f>
        <v>0</v>
      </c>
      <c r="J52" s="34">
        <f t="shared" si="22"/>
        <v>588.20000000000005</v>
      </c>
      <c r="K52" s="34">
        <f t="shared" si="22"/>
        <v>588.20000000000005</v>
      </c>
      <c r="L52" s="34">
        <f t="shared" si="22"/>
        <v>0</v>
      </c>
      <c r="M52" s="34">
        <f t="shared" si="22"/>
        <v>0</v>
      </c>
      <c r="N52" s="34">
        <f t="shared" si="22"/>
        <v>561.75</v>
      </c>
      <c r="O52" s="34">
        <f t="shared" si="22"/>
        <v>1149.95</v>
      </c>
      <c r="P52" s="34">
        <f t="shared" si="22"/>
        <v>4200.05</v>
      </c>
      <c r="Q52" s="34">
        <f t="shared" si="22"/>
        <v>510.86</v>
      </c>
      <c r="R52" s="34">
        <f t="shared" si="22"/>
        <v>882.75</v>
      </c>
      <c r="S52" s="34">
        <f t="shared" si="22"/>
        <v>1393.6100000000001</v>
      </c>
    </row>
    <row r="53" spans="1:19" x14ac:dyDescent="0.25">
      <c r="B53" s="2"/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8"/>
      <c r="R53" s="8"/>
      <c r="S53" s="8"/>
    </row>
    <row r="54" spans="1:19" x14ac:dyDescent="0.2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9" ht="18.75" x14ac:dyDescent="0.3">
      <c r="D55" s="4" t="s">
        <v>105</v>
      </c>
      <c r="E55" s="17">
        <f>E13+E24+E29+E34+E48+E52+E53</f>
        <v>152891.95000000001</v>
      </c>
      <c r="F55" s="17">
        <f t="shared" ref="F55:S55" si="23">F13+F24+F29+F34+F48+F52+F53</f>
        <v>0</v>
      </c>
      <c r="G55" s="17">
        <f t="shared" si="23"/>
        <v>0</v>
      </c>
      <c r="H55" s="17">
        <f t="shared" si="23"/>
        <v>152891.95000000001</v>
      </c>
      <c r="I55" s="17">
        <f t="shared" si="23"/>
        <v>274.08999999999997</v>
      </c>
      <c r="J55" s="17">
        <f t="shared" si="23"/>
        <v>18776.82</v>
      </c>
      <c r="K55" s="17">
        <f t="shared" si="23"/>
        <v>18502.73</v>
      </c>
      <c r="L55" s="17">
        <f t="shared" si="23"/>
        <v>0</v>
      </c>
      <c r="M55" s="17">
        <f t="shared" si="23"/>
        <v>0</v>
      </c>
      <c r="N55" s="17">
        <f t="shared" si="23"/>
        <v>16053.65475</v>
      </c>
      <c r="O55" s="17">
        <f t="shared" si="23"/>
        <v>34556.384750000005</v>
      </c>
      <c r="P55" s="17">
        <f t="shared" si="23"/>
        <v>118335.56525000003</v>
      </c>
      <c r="Q55" s="17">
        <f t="shared" si="23"/>
        <v>14204.14</v>
      </c>
      <c r="R55" s="17">
        <f t="shared" si="23"/>
        <v>25427.309999999998</v>
      </c>
      <c r="S55" s="17">
        <f t="shared" si="23"/>
        <v>39631.450000000004</v>
      </c>
    </row>
    <row r="58" spans="1:19" ht="15.75" thickBot="1" x14ac:dyDescent="0.3">
      <c r="E58" s="61"/>
      <c r="F58" s="61"/>
      <c r="G58" s="61"/>
      <c r="J58" s="61"/>
      <c r="K58" s="61"/>
      <c r="L58" s="61"/>
    </row>
    <row r="59" spans="1:19" x14ac:dyDescent="0.25">
      <c r="E59" s="63" t="s">
        <v>146</v>
      </c>
      <c r="F59" s="63"/>
      <c r="G59" s="63"/>
      <c r="J59" s="64" t="s">
        <v>145</v>
      </c>
      <c r="K59" s="64"/>
      <c r="L59" s="64"/>
    </row>
    <row r="60" spans="1:19" ht="15.75" x14ac:dyDescent="0.3">
      <c r="E60" s="65" t="s">
        <v>144</v>
      </c>
      <c r="F60" s="65"/>
      <c r="G60" s="63"/>
      <c r="J60" s="65" t="s">
        <v>145</v>
      </c>
      <c r="K60" s="65"/>
      <c r="L60" s="65"/>
    </row>
  </sheetData>
  <mergeCells count="8">
    <mergeCell ref="E60:G60"/>
    <mergeCell ref="J60:L60"/>
    <mergeCell ref="C6:D6"/>
    <mergeCell ref="E7:S7"/>
    <mergeCell ref="E58:G58"/>
    <mergeCell ref="J58:L58"/>
    <mergeCell ref="E59:G59"/>
    <mergeCell ref="J59:L5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Nómina 1a. Sep</vt:lpstr>
      <vt:lpstr>Nómina 2a. sep</vt:lpstr>
      <vt:lpstr>Nómina 1a. oct</vt:lpstr>
      <vt:lpstr>Nómina 2a. oct (2)</vt:lpstr>
      <vt:lpstr>1A NOVIEMBRE 2015</vt:lpstr>
      <vt:lpstr>2A NOVIEMBRE 2015</vt:lpstr>
      <vt:lpstr>AGUINALDO</vt:lpstr>
      <vt:lpstr>1A DICIEMBRE 2015</vt:lpstr>
      <vt:lpstr>2A DICIEMBRE 2015</vt:lpstr>
      <vt:lpstr>1A ENERO 2016</vt:lpstr>
      <vt:lpstr>2A ENERO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Administración</cp:lastModifiedBy>
  <cp:lastPrinted>2016-01-29T16:13:56Z</cp:lastPrinted>
  <dcterms:created xsi:type="dcterms:W3CDTF">2015-06-25T00:27:43Z</dcterms:created>
  <dcterms:modified xsi:type="dcterms:W3CDTF">2016-02-05T20:59:57Z</dcterms:modified>
</cp:coreProperties>
</file>